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nicok\Desktop\Environmental mining licence forms\"/>
    </mc:Choice>
  </mc:AlternateContent>
  <xr:revisionPtr revIDLastSave="0" documentId="13_ncr:1_{0E666EBE-DA2B-41AD-B78D-C43F71ACE749}" xr6:coauthVersionLast="47" xr6:coauthVersionMax="47" xr10:uidLastSave="{00000000-0000-0000-0000-000000000000}"/>
  <bookViews>
    <workbookView xWindow="-110" yWindow="-110" windowWidth="38620" windowHeight="21220" tabRatio="964" xr2:uid="{00000000-000D-0000-FFFF-FFFF00000000}"/>
  </bookViews>
  <sheets>
    <sheet name="Summary" sheetId="2" r:id="rId1"/>
    <sheet name="Key information" sheetId="16" r:id="rId2"/>
    <sheet name="Infrastructure" sheetId="6" r:id="rId3"/>
    <sheet name="Exploration" sheetId="1" r:id="rId4"/>
    <sheet name="Closure" sheetId="13" r:id="rId5"/>
    <sheet name="Assumptions &amp; Considerations" sheetId="14" r:id="rId6"/>
  </sheets>
  <definedNames>
    <definedName name="_xlnm.Print_Area" localSheetId="0">Summary!$B$1:$J$36</definedName>
    <definedName name="_xlnm.Print_Titles" localSheetId="2">Infrastructure!$2:$4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6" l="1"/>
  <c r="I5" i="13" l="1"/>
  <c r="I22" i="1" l="1"/>
  <c r="I15" i="1"/>
  <c r="B14" i="16"/>
  <c r="I12" i="1" l="1"/>
  <c r="I21" i="1" l="1"/>
  <c r="I13" i="6" l="1"/>
  <c r="I12" i="6"/>
  <c r="I10" i="6"/>
  <c r="I8" i="6"/>
  <c r="I5" i="6"/>
  <c r="I6" i="6"/>
  <c r="I6" i="13"/>
  <c r="I9" i="13"/>
  <c r="I7" i="6"/>
  <c r="I9" i="6"/>
  <c r="I11" i="6"/>
  <c r="I15" i="6"/>
  <c r="I16" i="6"/>
  <c r="I17" i="6"/>
  <c r="I5" i="1"/>
  <c r="I6" i="1"/>
  <c r="I7" i="1"/>
  <c r="I8" i="1"/>
  <c r="I9" i="1"/>
  <c r="I10" i="1"/>
  <c r="I11" i="1"/>
  <c r="I13" i="1"/>
  <c r="I14" i="1"/>
  <c r="I17" i="1"/>
  <c r="I18" i="1"/>
  <c r="I19" i="1"/>
  <c r="I20" i="1"/>
  <c r="I14" i="6" l="1"/>
  <c r="I20" i="6"/>
  <c r="H21" i="2" s="1"/>
  <c r="I19" i="6"/>
  <c r="I23" i="1"/>
  <c r="I24" i="1" s="1"/>
  <c r="H22" i="2" s="1"/>
  <c r="I16" i="1"/>
  <c r="H7" i="13"/>
  <c r="I7" i="13" s="1"/>
  <c r="I8" i="13"/>
  <c r="I10" i="13" l="1"/>
  <c r="I11" i="13" s="1"/>
  <c r="H23" i="2" s="1"/>
  <c r="H25" i="2" s="1"/>
  <c r="H27" i="2" l="1"/>
  <c r="H29" i="2" s="1"/>
  <c r="H31" i="2" s="1"/>
  <c r="H32" i="2" l="1"/>
  <c r="H33" i="2" s="1"/>
  <c r="H34" i="2" s="1"/>
</calcChain>
</file>

<file path=xl/sharedStrings.xml><?xml version="1.0" encoding="utf-8"?>
<sst xmlns="http://schemas.openxmlformats.org/spreadsheetml/2006/main" count="230" uniqueCount="175">
  <si>
    <t>TOTAL</t>
  </si>
  <si>
    <t>Technique</t>
  </si>
  <si>
    <t>Unit of Measure (UOM)</t>
  </si>
  <si>
    <t>ha</t>
  </si>
  <si>
    <t>Assessment Date</t>
  </si>
  <si>
    <t>Project</t>
  </si>
  <si>
    <t>Operator</t>
  </si>
  <si>
    <t>Calculated Cost</t>
  </si>
  <si>
    <t>TOTAL COST</t>
  </si>
  <si>
    <t>New Authorisation</t>
  </si>
  <si>
    <t>Audit Finding</t>
  </si>
  <si>
    <t>Client Request</t>
  </si>
  <si>
    <t>Sub Total           ($)</t>
  </si>
  <si>
    <t>Estimated Quantity</t>
  </si>
  <si>
    <t>Cost per  UOM         ($)</t>
  </si>
  <si>
    <t>Range per UOM     ($)</t>
  </si>
  <si>
    <t>CONTINGENCY @15%</t>
  </si>
  <si>
    <r>
      <t>m</t>
    </r>
    <r>
      <rPr>
        <vertAlign val="superscript"/>
        <sz val="8"/>
        <rFont val="Arial"/>
        <family val="2"/>
      </rPr>
      <t>3</t>
    </r>
  </si>
  <si>
    <t>Technique Notes</t>
  </si>
  <si>
    <t>Management Area</t>
  </si>
  <si>
    <t>DOMAIN 1 TOTAL</t>
  </si>
  <si>
    <t>Domains</t>
  </si>
  <si>
    <t>Revegetation Activities - all infrastructure areas</t>
  </si>
  <si>
    <t>Domain 7: Exploration</t>
  </si>
  <si>
    <t>Drillholes, Pads, sumps, costeans</t>
  </si>
  <si>
    <t>Tracks and Gridlines</t>
  </si>
  <si>
    <t>DOMAIN 7 TOTAL</t>
  </si>
  <si>
    <t>Sub-Total - All Domains</t>
  </si>
  <si>
    <t>Domain 1: Infrastructure</t>
  </si>
  <si>
    <t>Details</t>
  </si>
  <si>
    <t xml:space="preserve">Calculation Trigger </t>
  </si>
  <si>
    <t xml:space="preserve"> Security Calculation Summary</t>
  </si>
  <si>
    <t>MMP reference</t>
  </si>
  <si>
    <t>Operator Contact</t>
  </si>
  <si>
    <t>Mining Officer</t>
  </si>
  <si>
    <t>10-30</t>
  </si>
  <si>
    <r>
      <t>m</t>
    </r>
    <r>
      <rPr>
        <vertAlign val="superscript"/>
        <sz val="8"/>
        <rFont val="Arial"/>
        <family val="2"/>
      </rPr>
      <t>2</t>
    </r>
  </si>
  <si>
    <t>@</t>
  </si>
  <si>
    <t>item</t>
  </si>
  <si>
    <t>2000-3300</t>
  </si>
  <si>
    <t>1200-2000</t>
  </si>
  <si>
    <t>km</t>
  </si>
  <si>
    <t>2.00-3.00</t>
  </si>
  <si>
    <t>700-1540</t>
  </si>
  <si>
    <t>hole</t>
  </si>
  <si>
    <t>25-235</t>
  </si>
  <si>
    <t>2.00-8.00</t>
  </si>
  <si>
    <t>10.00-15.00</t>
  </si>
  <si>
    <t>POST CLOSURE TOTAL</t>
  </si>
  <si>
    <t>MMP Renewal/amendment</t>
  </si>
  <si>
    <t>Departmental Assessment (to nearest $)</t>
  </si>
  <si>
    <t>Operator Assessment (as per MMP - remove cents)</t>
  </si>
  <si>
    <t xml:space="preserve">Authorisation # </t>
  </si>
  <si>
    <t>Earthwork maintenance</t>
  </si>
  <si>
    <t>DISTURBANCE AREA INVENTORY</t>
  </si>
  <si>
    <t>Lease surface area</t>
  </si>
  <si>
    <t>Disturbed operational area</t>
  </si>
  <si>
    <t>Whole of site summary</t>
  </si>
  <si>
    <t>Remaining area</t>
  </si>
  <si>
    <t>Progressively rehabilitated area</t>
  </si>
  <si>
    <t>200 - 250</t>
  </si>
  <si>
    <t>Revegetation maintenance, monitoring &amp; assessment</t>
  </si>
  <si>
    <t>Project management</t>
  </si>
  <si>
    <t>70-90</t>
  </si>
  <si>
    <r>
      <t>m</t>
    </r>
    <r>
      <rPr>
        <vertAlign val="superscript"/>
        <sz val="8"/>
        <rFont val="Arial"/>
        <family val="2"/>
      </rPr>
      <t>3</t>
    </r>
  </si>
  <si>
    <t>120-500</t>
  </si>
  <si>
    <t xml:space="preserve"> </t>
  </si>
  <si>
    <t>80-275</t>
  </si>
  <si>
    <t>550-1000</t>
  </si>
  <si>
    <t>Total Area (ha)</t>
  </si>
  <si>
    <t>Site Infrastructure</t>
  </si>
  <si>
    <t>Exploration</t>
  </si>
  <si>
    <t>Monitoring and weed management</t>
  </si>
  <si>
    <t>Fill in landfill</t>
  </si>
  <si>
    <t>Infrastructure</t>
  </si>
  <si>
    <t>Waste disposal offsite</t>
  </si>
  <si>
    <t>Enter number of tanks.</t>
  </si>
  <si>
    <t>Revegetation by direct seeding</t>
  </si>
  <si>
    <t>Respread topsoil</t>
  </si>
  <si>
    <t xml:space="preserve">Revegetation by direct seeding:
This rate includes acquiring a mix of native tree and shrub species appropriate for the area, mixing and treating the seed and applying by hand at a rate of 4-10kg/ha. </t>
  </si>
  <si>
    <t>Bore closure</t>
  </si>
  <si>
    <t>Respread topsoil:
Assume minimum of 10cm depth.</t>
  </si>
  <si>
    <t>Enter number of holes that will require grouting (e.g. likely to encounter multiple or confined aquifers). Exclude these from above row for capping.</t>
  </si>
  <si>
    <t>Grout with concrete</t>
  </si>
  <si>
    <t>Empty and remove plastic sample bags</t>
  </si>
  <si>
    <t>Infill costeans</t>
  </si>
  <si>
    <t>Cap drillholes below ground</t>
  </si>
  <si>
    <t>Rip/scarify drill pads</t>
  </si>
  <si>
    <t>Contouring for erosion control</t>
  </si>
  <si>
    <t>2.00-5.00</t>
  </si>
  <si>
    <t>Infill dams</t>
  </si>
  <si>
    <t>Remove concrete pads and footings</t>
  </si>
  <si>
    <t>Remove above ground tanks</t>
  </si>
  <si>
    <t>Disturbance type</t>
  </si>
  <si>
    <t>Drill pads and sumps</t>
  </si>
  <si>
    <t>Costeans/pits</t>
  </si>
  <si>
    <t>Tracks/gridlines</t>
  </si>
  <si>
    <t>Camp and other infrastructure</t>
  </si>
  <si>
    <t>Topsoil replacement</t>
  </si>
  <si>
    <t>Ripping/scarifying minor tracks and gridlines</t>
  </si>
  <si>
    <t>Ripping major tracks and roads</t>
  </si>
  <si>
    <t>Removal of gridpegs</t>
  </si>
  <si>
    <t>Add comments to explain costs chosen</t>
  </si>
  <si>
    <t>Mobilisation/demobilisation</t>
  </si>
  <si>
    <t>Enter the total area of concrete pads, concrete bunds, etc. Range can be adjusted depending on thickness (e.g. $10/m2 for &lt;300mm thick, $30/m2 for &gt;300mm thick).</t>
  </si>
  <si>
    <r>
      <rPr>
        <sz val="8"/>
        <color indexed="10"/>
        <rFont val="Arial"/>
        <family val="2"/>
      </rPr>
      <t>Entry automated form 'Key Information' tab</t>
    </r>
    <r>
      <rPr>
        <sz val="8"/>
        <rFont val="Arial"/>
        <family val="2"/>
      </rPr>
      <t>.
Includes total area and assumes 1 year post closure. Range can be adjusted based on level of weed infestation.</t>
    </r>
  </si>
  <si>
    <t>Enter proportion/number of year/s required to coordinate rehabilitation activities. Costs includes tender preparation, financial reporting, procurement, contractor management, etc. Time frame assumed is minimum 1 month and may be substantially more, depending upon the size and complexity of the project.</t>
  </si>
  <si>
    <t>month</t>
  </si>
  <si>
    <t>Enter 20% of the size of disturbed erosion-prone areas (assumes 20% erosion rate). Apply for tracks/gridlines, drill pads and other clearing in erosion-prone areas (e.g. hilly areas, creek crossings, erosion-prone soils).</t>
  </si>
  <si>
    <t>Ripping:
Deep rip low level disturbance - 14G grader or equivalent with multishank ripper to 3m width. At $180/hr and at 3km/hr with 0.83 efficiency will cover 7500m2/hr = $240/ha.
Deep rip medium level disturbance - Cat D6 with triple shank rippers ripping to a depth of  0.3m and 3m width covered per pass. At $220/hr and 2km/hr with 0.83 efficiency will cover 4980m2/hr = $441/ha 
Deep rip high level of disturbance and compaction - using a Cat D9 with multishank ripper to a width of 2.64m. At $300/hr and 1.6km/hr with 0.83 efficiency will cover 3320m2/hr = $900/ha</t>
  </si>
  <si>
    <t>Tracks:
Assume D9 used  to rip to depth of 0.3m, which can do 1.36km/hr. Assume $300/hr. Requires 2 passes on track ~5m wide = $440/km. 
Windrows - 14G grader will grade in windrows at 3km/hr (2nd gear) and require two passes each side of road = 1500m of road/hr @ $180/hr =$120/km. 
Two passes with grader to rip track &lt;4m wide at 3km/hr =$120/km.</t>
  </si>
  <si>
    <t>Post closure cost for weed management comes from contrators estimate for Woodcutters site</t>
  </si>
  <si>
    <t>Contractor costs for meals, accommodation, travel and supervision:
Meals &amp; accom @ $150/head/day.
Travel @ $60/head/hr.
Supervision @ $1000/day.
So for 10.5hr day daily costs = $1845/hr/300bcm/hr of production = $6.15/bcm
This tool has assumed cost of $210-$320/man/day.</t>
  </si>
  <si>
    <t>Assumptions &amp; Considerations</t>
  </si>
  <si>
    <t>Enter 20% of the size of the relevant area (assumes a 20% failure rate of revegetation). Apply for signficant cleared areas (e.g. large camps). Range can be adjusted based on the sensitivity and significance of vegetation.</t>
  </si>
  <si>
    <r>
      <t>Enter total area of drill pads. Cost is for minor ripping/scarifying of pads to depth of 0.3m in flat/gentle terrain. Includes sump infilling</t>
    </r>
    <r>
      <rPr>
        <sz val="8"/>
        <rFont val="Arial"/>
        <family val="2"/>
      </rPr>
      <t>. Range can be adjusted based on the soil type and number of drill pads.</t>
    </r>
  </si>
  <si>
    <t xml:space="preserve">
Infilling costeans:
Assumes material does not have to be carted. </t>
  </si>
  <si>
    <t>Enter quantity of material excavated from pit. Range can be adjusted depending on depth of pit and if battering of walls required for appropriate slope.</t>
  </si>
  <si>
    <t>Enter quantity of fill material required. Range can be lowered for larger quantities.</t>
  </si>
  <si>
    <t>Enter number of septic tanks. Range can be lowered for multiple tanks.</t>
  </si>
  <si>
    <t>Enter quantity of material to be excavated. Cost includes backfilling to natural surface level. Range can be lowered for larger quantities.</t>
  </si>
  <si>
    <t>Enter size of area where topsoil is required. Range can be lowered for large quantities.</t>
  </si>
  <si>
    <t>Other (specify)</t>
  </si>
  <si>
    <t>Remove temporary buildings and associated equipment</t>
  </si>
  <si>
    <t>Enter number of bin loads. Cost includes removal of potentially-contaminating waste (e.g. waste oil, contaminated soil, etc.) and materials from laydown area by a contractor with a skip bin.</t>
  </si>
  <si>
    <t>Pump septic tank, disconnect and infill/cave-in tank</t>
  </si>
  <si>
    <t>30-55</t>
  </si>
  <si>
    <t>Excavate and remediate  contaminated soil</t>
  </si>
  <si>
    <t>Enter quantity of hydrocarbon contaminated soil required to be excavated and remediated on site</t>
  </si>
  <si>
    <t>pushing windrows, final trim and  deep rip infrastructure areas</t>
  </si>
  <si>
    <t>includes removal offsite of all grid pegs in exploration area</t>
  </si>
  <si>
    <t>400-1000</t>
  </si>
  <si>
    <t>assume septic tank pumping say $150-$300 for urban pumping, include travel for remote
1000gallon tank = 4.5m3 
backfill at $5/m3 = $22.5</t>
  </si>
  <si>
    <t>Enter number of bores. Cost includes sealing and rehabilitation. Range can be adjusted based on the number of bores.</t>
  </si>
  <si>
    <t>Enter all areas disturbed by infrastructure as above and including laydown, core and sample storage, parking areas, etc. Range can be adjusted based on the soil type and quantity of ripping required. See assumptions and considerations tab</t>
  </si>
  <si>
    <t>250-1000</t>
  </si>
  <si>
    <t>Enter size of relevant area. Apply for substantial areas where topsoil resources poor and where reasonable seed dispersal from nearby areas unlikely. Range can be adjusted based on sensitivity/significance and diversity of vegetation.</t>
  </si>
  <si>
    <t xml:space="preserve">RC drillpads assume average 15mx15m, DDH pads 15mx20m  </t>
  </si>
  <si>
    <t xml:space="preserve">Enter number of holes. Cost includes cutting collar, inserting plug and backfilling. Range can be adjusted based on  number of holes (more holes is less expensive).Assume using, concrete or plastic cone plugs or bridge (no 'occy' plugs) </t>
  </si>
  <si>
    <t>Enter number of holes where plastic bags are used. Cost is to return cuttings to hole and remove plastic bags to a waste disposal facility. Cost is in addition to capping. Range can be adjusted based on the number of anticipated bags and holes.</t>
  </si>
  <si>
    <t>Enter number of drill pads where cut and fill is required in steep terrain. Cost includes excavator/dozer to return pad to slope and establish erosion control. Includes sump infilling. Exclude these pads in above row for ripping/scarifying pads.</t>
  </si>
  <si>
    <t>Enter size of area where minor pushing required to construct water management structures, such as  contour banks and diversion drains in steep terrain. Range can be adjusted depending on the scale of works required.</t>
  </si>
  <si>
    <t>Enter size of relevant area. Apply when disturbance is intense (e.g. resource definition drilling, if most of area cleared for drill pads). Range can be adjusted based on sensitivity/significance and diversity of vegetation.</t>
  </si>
  <si>
    <t>Enter length. Range can be adjusted depending on width of track, soil type, grading vs raised blade, quantity (see considerations tab). Cost assumes no windrows and no erosion control measures required in flat terrain.</t>
  </si>
  <si>
    <t>Enter length. Range can be adjusted depending on width of track and soil type (see considerations tab). Cost includes pushing windrows and establishing erosion control measures in undulating and steep terrain.</t>
  </si>
  <si>
    <t>0.25-0.55</t>
  </si>
  <si>
    <r>
      <t>m</t>
    </r>
    <r>
      <rPr>
        <vertAlign val="superscript"/>
        <sz val="8"/>
        <rFont val="Arial"/>
        <family val="2"/>
      </rPr>
      <t>2</t>
    </r>
  </si>
  <si>
    <t>Enter size of area where topsoil replacement is required. Range can be lowered for large quantities.  Assumes approx 10cm of topsoil being replaced over the area.</t>
  </si>
  <si>
    <t>Enter size of relevant area. Range can be adjusted based on sensitivity/significance and diversity of vegetation.</t>
  </si>
  <si>
    <t>240-900</t>
  </si>
  <si>
    <t>Reshape and rip drill pads</t>
  </si>
  <si>
    <t>320-2500</t>
  </si>
  <si>
    <t>Reshape drill pads:
using a Komatsu PC650 excavator or similar at $320/hr, can move 300bcm/hr assume one pad per hour
if water cart required add $140/hr
if grader required in addition add $110/hr
if dozer required in addition add $250/hr
include supervision and dump truck</t>
  </si>
  <si>
    <t>Scaling, battering for stabilisation</t>
  </si>
  <si>
    <t>1.21-3.00</t>
  </si>
  <si>
    <t>If borrow pits or bulk sampling pits are excavated and not backfilled and require battering of walls.
This includes the area requiring reshaping for stabilisation and preparation for revegetation</t>
  </si>
  <si>
    <t>Enter the total area of small buildings and caravans. Range can be lowered for larger quantities.</t>
  </si>
  <si>
    <t xml:space="preserve">Enter quantity of material required to backfill costean and trenches.  This assumes material does not have to be carted. </t>
  </si>
  <si>
    <t>Fertiliser application</t>
  </si>
  <si>
    <t xml:space="preserve">ha </t>
  </si>
  <si>
    <t>fertiliser - current (09/01/09) Landmark price per tonne for NPK fertiliser = $1487.50
fertiliser applied at 500kg/ha (best practice) = $743.75/ha
If applied at only 100kg/ha = $148.75/ha
application dependent on growth medium</t>
  </si>
  <si>
    <t>150-750</t>
  </si>
  <si>
    <t>include a single application of fertiliser during the initial seeding program</t>
  </si>
  <si>
    <t>This reflects a contractor bringing equipment to the site to undertake rehabilitation. Enter distance from nearest large centre, unless another location is stipulated and supported by the operator. Cost based on 1 piece of machinery required for earthworks. Range can be adjusted depending on size of machinery required.</t>
  </si>
  <si>
    <t>Post Closure Management</t>
  </si>
  <si>
    <t>Closure Management</t>
  </si>
  <si>
    <t>Closure</t>
  </si>
  <si>
    <t>Infill bulk sample pits and dams</t>
  </si>
  <si>
    <t>last review: September 2012</t>
  </si>
  <si>
    <t>If additional lines are added, formula in 'Closure' tab will need to be adjusted</t>
  </si>
  <si>
    <t>AT3-013</t>
  </si>
  <si>
    <t>10% Discount</t>
  </si>
  <si>
    <t>Amended amount</t>
  </si>
  <si>
    <t>1% levy</t>
  </si>
  <si>
    <r>
      <t xml:space="preserve">Security Calculation Tool
</t>
    </r>
    <r>
      <rPr>
        <b/>
        <sz val="16"/>
        <color rgb="FFFF0000"/>
        <rFont val="Arial"/>
        <family val="2"/>
      </rPr>
      <t>Exploration Operations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</si>
</sst>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5" x14ac:knownFonts="1">
    <font>
      <sz val="10"/>
      <name val="Arial"/>
    </font>
    <font>
      <sz val="10"/>
      <name val="Arial"/>
      <family val="2"/>
    </font>
    <font>
      <sz val="8"/>
      <name val="Arial"/>
      <family val="2"/>
    </font>
    <font>
      <b/>
      <sz val="12"/>
      <name val="Arial"/>
      <family val="2"/>
    </font>
    <font>
      <sz val="12"/>
      <name val="Arial"/>
      <family val="2"/>
    </font>
    <font>
      <b/>
      <sz val="14"/>
      <name val="Arial"/>
      <family val="2"/>
    </font>
    <font>
      <sz val="14"/>
      <name val="Arial"/>
      <family val="2"/>
    </font>
    <font>
      <b/>
      <sz val="16"/>
      <name val="Arial"/>
      <family val="2"/>
    </font>
    <font>
      <sz val="10"/>
      <name val="Arial"/>
      <family val="2"/>
    </font>
    <font>
      <b/>
      <sz val="10"/>
      <name val="Arial"/>
      <family val="2"/>
    </font>
    <font>
      <sz val="10"/>
      <name val="Wingdings"/>
      <charset val="2"/>
    </font>
    <font>
      <b/>
      <sz val="8"/>
      <name val="Arial"/>
      <family val="2"/>
    </font>
    <font>
      <sz val="8"/>
      <name val="Arial"/>
      <family val="2"/>
    </font>
    <font>
      <vertAlign val="superscript"/>
      <sz val="8"/>
      <name val="Arial"/>
      <family val="2"/>
    </font>
    <font>
      <sz val="8"/>
      <color indexed="10"/>
      <name val="Arial"/>
      <family val="2"/>
    </font>
    <font>
      <b/>
      <sz val="8"/>
      <name val="Arial"/>
      <family val="2"/>
    </font>
    <font>
      <sz val="12"/>
      <name val="Arial"/>
      <family val="2"/>
    </font>
    <font>
      <sz val="10"/>
      <color indexed="10"/>
      <name val="Arial"/>
      <family val="2"/>
    </font>
    <font>
      <sz val="10"/>
      <name val="Arial"/>
      <family val="2"/>
    </font>
    <font>
      <b/>
      <sz val="10"/>
      <color indexed="10"/>
      <name val="Arial"/>
      <family val="2"/>
    </font>
    <font>
      <sz val="10"/>
      <color indexed="10"/>
      <name val="Arial"/>
      <family val="2"/>
    </font>
    <font>
      <b/>
      <sz val="10"/>
      <color indexed="10"/>
      <name val="Arial"/>
      <family val="2"/>
    </font>
    <font>
      <b/>
      <sz val="11"/>
      <color indexed="10"/>
      <name val="Arial"/>
      <family val="2"/>
    </font>
    <font>
      <b/>
      <sz val="12"/>
      <color rgb="FFFF0000"/>
      <name val="Arial"/>
      <family val="2"/>
    </font>
    <font>
      <b/>
      <sz val="16"/>
      <color rgb="FFFF0000"/>
      <name val="Arial"/>
      <family val="2"/>
    </font>
  </fonts>
  <fills count="1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51"/>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rgb="FFFFC000"/>
        <bgColor indexed="64"/>
      </patternFill>
    </fill>
  </fills>
  <borders count="66">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355">
    <xf numFmtId="0" fontId="0" fillId="0" borderId="0" xfId="0"/>
    <xf numFmtId="0" fontId="0" fillId="0" borderId="0" xfId="0" applyAlignment="1">
      <alignment vertical="center"/>
    </xf>
    <xf numFmtId="0" fontId="0" fillId="0" borderId="0" xfId="0" applyBorder="1" applyAlignment="1">
      <alignment horizontal="center" vertical="center"/>
    </xf>
    <xf numFmtId="2" fontId="0" fillId="0" borderId="0" xfId="0" applyNumberFormat="1" applyAlignment="1">
      <alignment vertical="center"/>
    </xf>
    <xf numFmtId="164" fontId="0" fillId="0" borderId="0" xfId="0" applyNumberFormat="1" applyAlignment="1">
      <alignment vertical="center"/>
    </xf>
    <xf numFmtId="2" fontId="0" fillId="0" borderId="0" xfId="0" applyNumberFormat="1" applyFill="1" applyBorder="1" applyAlignment="1">
      <alignment vertical="center"/>
    </xf>
    <xf numFmtId="49" fontId="0" fillId="0" borderId="1" xfId="0" applyNumberFormat="1" applyBorder="1" applyAlignment="1">
      <alignment horizontal="left" vertical="center"/>
    </xf>
    <xf numFmtId="0" fontId="0" fillId="0" borderId="2" xfId="0" applyBorder="1" applyAlignment="1">
      <alignment vertical="center"/>
    </xf>
    <xf numFmtId="0" fontId="0" fillId="0" borderId="0" xfId="0" applyAlignment="1">
      <alignment horizontal="center"/>
    </xf>
    <xf numFmtId="0" fontId="0" fillId="0" borderId="3" xfId="0" applyBorder="1" applyAlignment="1">
      <alignment vertical="center"/>
    </xf>
    <xf numFmtId="0" fontId="0" fillId="0" borderId="0" xfId="0" applyFill="1" applyAlignment="1">
      <alignment vertical="center"/>
    </xf>
    <xf numFmtId="0" fontId="2" fillId="0" borderId="0" xfId="0" applyFont="1" applyBorder="1" applyAlignment="1">
      <alignment vertical="center"/>
    </xf>
    <xf numFmtId="164" fontId="2" fillId="0" borderId="0" xfId="0" applyNumberFormat="1" applyFont="1" applyBorder="1" applyAlignment="1">
      <alignment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4" fontId="2" fillId="3" borderId="6"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2" fontId="2" fillId="2" borderId="7" xfId="0" applyNumberFormat="1" applyFont="1" applyFill="1" applyBorder="1" applyAlignment="1">
      <alignment horizontal="center" vertical="center" wrapText="1"/>
    </xf>
    <xf numFmtId="0" fontId="2" fillId="0" borderId="8" xfId="0" applyFont="1" applyBorder="1" applyAlignment="1">
      <alignment horizontal="center" vertical="center"/>
    </xf>
    <xf numFmtId="2" fontId="2" fillId="0" borderId="8" xfId="0" applyNumberFormat="1" applyFont="1" applyBorder="1" applyAlignment="1">
      <alignment vertical="center"/>
    </xf>
    <xf numFmtId="2" fontId="2" fillId="0" borderId="9" xfId="0" applyNumberFormat="1" applyFont="1" applyBorder="1" applyAlignment="1">
      <alignment vertical="center"/>
    </xf>
    <xf numFmtId="0" fontId="2" fillId="0" borderId="10" xfId="0" applyFont="1" applyBorder="1" applyAlignment="1">
      <alignment horizontal="center" vertical="center"/>
    </xf>
    <xf numFmtId="0" fontId="2" fillId="3" borderId="10" xfId="0" applyNumberFormat="1" applyFont="1" applyFill="1" applyBorder="1" applyAlignment="1">
      <alignment horizontal="center" vertical="center" wrapText="1"/>
    </xf>
    <xf numFmtId="2" fontId="2" fillId="0" borderId="10" xfId="0" applyNumberFormat="1" applyFont="1" applyBorder="1" applyAlignment="1">
      <alignment vertical="center"/>
    </xf>
    <xf numFmtId="2" fontId="2" fillId="0" borderId="11" xfId="0" applyNumberFormat="1" applyFont="1" applyBorder="1" applyAlignment="1">
      <alignment vertical="center"/>
    </xf>
    <xf numFmtId="0" fontId="2" fillId="0" borderId="14" xfId="0" applyFont="1" applyBorder="1" applyAlignment="1">
      <alignment horizontal="center" vertical="center"/>
    </xf>
    <xf numFmtId="0" fontId="2" fillId="3" borderId="10" xfId="0" applyFont="1" applyFill="1" applyBorder="1" applyAlignment="1">
      <alignment horizontal="center" vertical="center" wrapText="1"/>
    </xf>
    <xf numFmtId="164" fontId="2" fillId="5" borderId="19" xfId="0" applyNumberFormat="1" applyFont="1" applyFill="1" applyBorder="1" applyAlignment="1">
      <alignment vertical="center"/>
    </xf>
    <xf numFmtId="0" fontId="2" fillId="3" borderId="10" xfId="0" applyFont="1" applyFill="1" applyBorder="1" applyAlignment="1">
      <alignment horizontal="center" vertical="center"/>
    </xf>
    <xf numFmtId="2" fontId="2" fillId="0" borderId="10" xfId="0" applyNumberFormat="1" applyFont="1" applyFill="1" applyBorder="1" applyAlignment="1">
      <alignment vertical="center"/>
    </xf>
    <xf numFmtId="4" fontId="0" fillId="0" borderId="0" xfId="0" applyNumberFormat="1" applyFill="1" applyBorder="1" applyAlignment="1">
      <alignment vertical="center"/>
    </xf>
    <xf numFmtId="0" fontId="2" fillId="3" borderId="22" xfId="0" applyNumberFormat="1" applyFont="1" applyFill="1" applyBorder="1" applyAlignment="1">
      <alignment horizontal="center" vertical="center" wrapText="1"/>
    </xf>
    <xf numFmtId="2" fontId="2" fillId="0" borderId="10" xfId="0" applyNumberFormat="1" applyFont="1" applyBorder="1" applyAlignment="1">
      <alignment vertical="center" wrapText="1"/>
    </xf>
    <xf numFmtId="0" fontId="2" fillId="0" borderId="8" xfId="0" applyFont="1" applyBorder="1" applyAlignment="1">
      <alignment horizontal="center" vertical="center" wrapText="1"/>
    </xf>
    <xf numFmtId="2" fontId="2" fillId="0" borderId="8" xfId="0" applyNumberFormat="1" applyFont="1" applyBorder="1" applyAlignment="1">
      <alignment vertical="center" wrapText="1"/>
    </xf>
    <xf numFmtId="0" fontId="2" fillId="0" borderId="10" xfId="0" applyFont="1" applyBorder="1" applyAlignment="1">
      <alignment horizontal="center" vertical="center" wrapText="1"/>
    </xf>
    <xf numFmtId="2" fontId="2" fillId="0" borderId="28" xfId="0" applyNumberFormat="1" applyFont="1" applyBorder="1" applyAlignment="1">
      <alignment vertical="center"/>
    </xf>
    <xf numFmtId="0" fontId="2" fillId="3" borderId="14" xfId="0" applyFont="1" applyFill="1" applyBorder="1" applyAlignment="1">
      <alignment horizontal="center" vertical="center"/>
    </xf>
    <xf numFmtId="2" fontId="2" fillId="0" borderId="14" xfId="0" applyNumberFormat="1" applyFont="1" applyBorder="1" applyAlignment="1">
      <alignment vertical="center"/>
    </xf>
    <xf numFmtId="0" fontId="4" fillId="0" borderId="0" xfId="0" applyFont="1" applyFill="1" applyAlignment="1">
      <alignment horizontal="left" indent="1"/>
    </xf>
    <xf numFmtId="0" fontId="3" fillId="0" borderId="0" xfId="0" applyFont="1" applyFill="1" applyAlignment="1">
      <alignment horizontal="left" indent="1"/>
    </xf>
    <xf numFmtId="2" fontId="2" fillId="4" borderId="6" xfId="0" applyNumberFormat="1" applyFont="1" applyFill="1" applyBorder="1" applyAlignment="1">
      <alignment vertical="center"/>
    </xf>
    <xf numFmtId="0" fontId="2" fillId="4" borderId="6" xfId="0" applyFont="1" applyFill="1" applyBorder="1" applyAlignment="1">
      <alignment horizontal="center" vertical="center" wrapText="1"/>
    </xf>
    <xf numFmtId="0" fontId="2" fillId="4" borderId="6" xfId="0" applyNumberFormat="1" applyFont="1" applyFill="1" applyBorder="1" applyAlignment="1">
      <alignment horizontal="center" vertical="center" wrapText="1"/>
    </xf>
    <xf numFmtId="2" fontId="14" fillId="4" borderId="6" xfId="0" applyNumberFormat="1" applyFont="1" applyFill="1" applyBorder="1" applyAlignment="1">
      <alignment vertical="center" wrapText="1"/>
    </xf>
    <xf numFmtId="0" fontId="8" fillId="0" borderId="0" xfId="0" applyFont="1"/>
    <xf numFmtId="0" fontId="12" fillId="0" borderId="0" xfId="0" applyFont="1" applyBorder="1" applyAlignment="1">
      <alignment vertical="center"/>
    </xf>
    <xf numFmtId="0" fontId="2" fillId="0" borderId="4" xfId="0" applyFont="1" applyBorder="1" applyAlignment="1">
      <alignment horizontal="left" vertical="top" wrapText="1"/>
    </xf>
    <xf numFmtId="0" fontId="2" fillId="2" borderId="35" xfId="0" applyFont="1" applyFill="1" applyBorder="1" applyAlignment="1">
      <alignment horizontal="center" vertical="center" wrapText="1"/>
    </xf>
    <xf numFmtId="4" fontId="2" fillId="3" borderId="35" xfId="0" applyNumberFormat="1" applyFont="1" applyFill="1" applyBorder="1" applyAlignment="1">
      <alignment horizontal="center" vertical="center" wrapText="1"/>
    </xf>
    <xf numFmtId="2" fontId="2" fillId="2" borderId="35" xfId="0" applyNumberFormat="1" applyFont="1" applyFill="1" applyBorder="1" applyAlignment="1">
      <alignment horizontal="center" vertical="center" wrapText="1"/>
    </xf>
    <xf numFmtId="2" fontId="2" fillId="2" borderId="17" xfId="0" applyNumberFormat="1" applyFont="1" applyFill="1" applyBorder="1" applyAlignment="1">
      <alignment horizontal="center" vertical="center" wrapText="1"/>
    </xf>
    <xf numFmtId="0" fontId="2" fillId="0" borderId="0" xfId="0" applyFont="1" applyAlignment="1">
      <alignment vertical="center"/>
    </xf>
    <xf numFmtId="49" fontId="2" fillId="3" borderId="10" xfId="0" applyNumberFormat="1" applyFont="1" applyFill="1" applyBorder="1" applyAlignment="1">
      <alignment horizontal="center" vertical="center"/>
    </xf>
    <xf numFmtId="0" fontId="2" fillId="0" borderId="0" xfId="0" applyFont="1" applyBorder="1" applyAlignment="1">
      <alignment horizontal="center" vertical="center"/>
    </xf>
    <xf numFmtId="2" fontId="2" fillId="3" borderId="10" xfId="0" applyNumberFormat="1" applyFont="1" applyFill="1" applyBorder="1" applyAlignment="1">
      <alignment horizontal="center" vertical="center"/>
    </xf>
    <xf numFmtId="0" fontId="12" fillId="4" borderId="5" xfId="0" applyFont="1" applyFill="1" applyBorder="1" applyAlignment="1">
      <alignment vertical="top" wrapText="1"/>
    </xf>
    <xf numFmtId="0" fontId="12" fillId="3" borderId="14" xfId="0" applyFont="1" applyFill="1" applyBorder="1" applyAlignment="1">
      <alignment horizontal="center" vertical="center"/>
    </xf>
    <xf numFmtId="4" fontId="12" fillId="0" borderId="0" xfId="0" applyNumberFormat="1" applyFont="1" applyFill="1" applyBorder="1" applyAlignment="1">
      <alignment horizontal="center" vertical="center"/>
    </xf>
    <xf numFmtId="2" fontId="2" fillId="0" borderId="10" xfId="0" applyNumberFormat="1" applyFont="1" applyBorder="1" applyAlignment="1">
      <alignment horizontal="center" vertical="center"/>
    </xf>
    <xf numFmtId="2" fontId="2" fillId="4" borderId="7" xfId="0" applyNumberFormat="1" applyFont="1" applyFill="1" applyBorder="1" applyAlignment="1">
      <alignment vertical="center"/>
    </xf>
    <xf numFmtId="9" fontId="2" fillId="0" borderId="14" xfId="0" applyNumberFormat="1" applyFont="1" applyBorder="1" applyAlignment="1">
      <alignment horizontal="center" vertical="center"/>
    </xf>
    <xf numFmtId="0" fontId="3" fillId="0" borderId="0" xfId="0" applyFont="1" applyFill="1" applyBorder="1" applyAlignment="1">
      <alignment horizontal="left" vertical="center"/>
    </xf>
    <xf numFmtId="0" fontId="0" fillId="0" borderId="0" xfId="0" applyBorder="1" applyAlignment="1">
      <alignment horizontal="left" vertical="center"/>
    </xf>
    <xf numFmtId="3" fontId="2" fillId="3" borderId="10" xfId="0" applyNumberFormat="1" applyFont="1" applyFill="1" applyBorder="1" applyAlignment="1">
      <alignment horizontal="center" vertical="center"/>
    </xf>
    <xf numFmtId="0" fontId="0" fillId="0" borderId="10" xfId="0" applyBorder="1"/>
    <xf numFmtId="0" fontId="1" fillId="0" borderId="0" xfId="0" applyFont="1"/>
    <xf numFmtId="0" fontId="2" fillId="3" borderId="8" xfId="0" applyFont="1" applyFill="1" applyBorder="1" applyAlignment="1">
      <alignment horizontal="center" vertical="center"/>
    </xf>
    <xf numFmtId="9" fontId="2" fillId="0" borderId="8" xfId="0" applyNumberFormat="1" applyFont="1" applyBorder="1" applyAlignment="1">
      <alignment horizontal="center" vertical="center"/>
    </xf>
    <xf numFmtId="17" fontId="2" fillId="3" borderId="8" xfId="0" applyNumberFormat="1" applyFont="1" applyFill="1" applyBorder="1" applyAlignment="1">
      <alignment horizontal="center" vertical="center"/>
    </xf>
    <xf numFmtId="0" fontId="20" fillId="0" borderId="0" xfId="0" applyFont="1"/>
    <xf numFmtId="0" fontId="9" fillId="0" borderId="10" xfId="0" applyFont="1" applyBorder="1"/>
    <xf numFmtId="0" fontId="0" fillId="0" borderId="22" xfId="0" applyBorder="1"/>
    <xf numFmtId="0" fontId="0" fillId="0" borderId="39" xfId="0" applyBorder="1"/>
    <xf numFmtId="4" fontId="2" fillId="0" borderId="24" xfId="0" applyNumberFormat="1" applyFont="1" applyBorder="1" applyAlignment="1">
      <alignment vertical="center"/>
    </xf>
    <xf numFmtId="4" fontId="14" fillId="0" borderId="24" xfId="0" applyNumberFormat="1" applyFont="1" applyBorder="1" applyAlignment="1">
      <alignment vertical="center"/>
    </xf>
    <xf numFmtId="4" fontId="2" fillId="5" borderId="19" xfId="0" applyNumberFormat="1" applyFont="1" applyFill="1" applyBorder="1" applyAlignment="1">
      <alignment vertical="center"/>
    </xf>
    <xf numFmtId="0" fontId="19" fillId="0" borderId="0" xfId="0" applyFont="1"/>
    <xf numFmtId="2" fontId="0" fillId="0" borderId="0" xfId="0" applyNumberFormat="1"/>
    <xf numFmtId="2" fontId="2" fillId="0" borderId="0" xfId="0" applyNumberFormat="1" applyFont="1" applyBorder="1" applyAlignment="1">
      <alignment horizontal="center" vertical="center"/>
    </xf>
    <xf numFmtId="2" fontId="2" fillId="0" borderId="8" xfId="0" applyNumberFormat="1" applyFont="1" applyBorder="1" applyAlignment="1">
      <alignment horizontal="center" vertical="center" wrapText="1"/>
    </xf>
    <xf numFmtId="2" fontId="2" fillId="0" borderId="10" xfId="0" applyNumberFormat="1" applyFont="1" applyBorder="1" applyAlignment="1">
      <alignment horizontal="center" vertical="center" wrapText="1"/>
    </xf>
    <xf numFmtId="2" fontId="2" fillId="0" borderId="14" xfId="0" applyNumberFormat="1" applyFont="1" applyBorder="1" applyAlignment="1">
      <alignment horizontal="center" vertical="center"/>
    </xf>
    <xf numFmtId="2" fontId="2" fillId="0" borderId="22" xfId="0" applyNumberFormat="1" applyFont="1" applyBorder="1" applyAlignment="1">
      <alignment horizontal="center" vertical="center" wrapText="1"/>
    </xf>
    <xf numFmtId="2" fontId="2" fillId="4" borderId="6" xfId="0" applyNumberFormat="1" applyFont="1" applyFill="1" applyBorder="1" applyAlignment="1">
      <alignment horizontal="center" vertical="center" wrapText="1"/>
    </xf>
    <xf numFmtId="2" fontId="2" fillId="0" borderId="8" xfId="0" applyNumberFormat="1" applyFont="1" applyBorder="1" applyAlignment="1">
      <alignment horizontal="center" vertical="center"/>
    </xf>
    <xf numFmtId="2" fontId="2" fillId="0" borderId="10" xfId="0" applyNumberFormat="1" applyFont="1" applyFill="1" applyBorder="1" applyAlignment="1">
      <alignment horizontal="center" vertical="center"/>
    </xf>
    <xf numFmtId="2" fontId="2" fillId="0" borderId="0" xfId="0" applyNumberFormat="1" applyFont="1" applyAlignment="1">
      <alignment vertical="center"/>
    </xf>
    <xf numFmtId="0" fontId="2" fillId="0" borderId="16" xfId="0" applyFont="1" applyBorder="1" applyAlignment="1">
      <alignment horizontal="left" vertical="top" wrapText="1"/>
    </xf>
    <xf numFmtId="0" fontId="2" fillId="2" borderId="15" xfId="0" applyFont="1" applyFill="1" applyBorder="1" applyAlignment="1">
      <alignment horizontal="center" vertical="center" wrapText="1"/>
    </xf>
    <xf numFmtId="4" fontId="2" fillId="0" borderId="51" xfId="0" applyNumberFormat="1" applyFont="1" applyBorder="1" applyAlignment="1">
      <alignment vertical="center"/>
    </xf>
    <xf numFmtId="9" fontId="12" fillId="0" borderId="14" xfId="0" applyNumberFormat="1" applyFont="1" applyBorder="1" applyAlignment="1">
      <alignment horizontal="center" vertical="center"/>
    </xf>
    <xf numFmtId="2" fontId="12" fillId="0" borderId="14" xfId="0" applyNumberFormat="1" applyFont="1" applyBorder="1" applyAlignment="1">
      <alignment vertical="center"/>
    </xf>
    <xf numFmtId="2" fontId="12" fillId="0" borderId="14" xfId="0" applyNumberFormat="1" applyFont="1" applyBorder="1" applyAlignment="1">
      <alignment horizontal="center" vertical="center"/>
    </xf>
    <xf numFmtId="0" fontId="12" fillId="0" borderId="20" xfId="0" applyFont="1" applyBorder="1" applyAlignment="1">
      <alignment vertical="center" wrapText="1"/>
    </xf>
    <xf numFmtId="0" fontId="12" fillId="0" borderId="0" xfId="0" applyFont="1" applyAlignment="1">
      <alignment vertical="center"/>
    </xf>
    <xf numFmtId="4" fontId="12" fillId="0" borderId="11" xfId="0" applyNumberFormat="1" applyFont="1" applyBorder="1" applyAlignment="1">
      <alignment vertical="center"/>
    </xf>
    <xf numFmtId="0" fontId="12" fillId="0" borderId="16" xfId="0" applyFont="1" applyBorder="1" applyAlignment="1">
      <alignment horizontal="left" vertical="top" wrapText="1"/>
    </xf>
    <xf numFmtId="0" fontId="2" fillId="0" borderId="31" xfId="0" applyFont="1" applyBorder="1" applyAlignment="1">
      <alignment horizontal="center" vertical="center" wrapText="1"/>
    </xf>
    <xf numFmtId="0" fontId="2" fillId="0" borderId="26" xfId="0" applyFont="1" applyBorder="1" applyAlignment="1">
      <alignment horizontal="center" vertical="center"/>
    </xf>
    <xf numFmtId="0" fontId="2" fillId="0" borderId="26" xfId="0" applyFont="1" applyBorder="1" applyAlignment="1">
      <alignment horizontal="center" vertical="center" wrapText="1"/>
    </xf>
    <xf numFmtId="0" fontId="12" fillId="2" borderId="15" xfId="0" applyFont="1" applyFill="1" applyBorder="1" applyAlignment="1">
      <alignment horizontal="center" vertical="center" wrapText="1"/>
    </xf>
    <xf numFmtId="0" fontId="8" fillId="0" borderId="34" xfId="0" applyFont="1" applyBorder="1" applyAlignment="1">
      <alignment vertical="top" wrapText="1"/>
    </xf>
    <xf numFmtId="0" fontId="12" fillId="0" borderId="4" xfId="0" applyFont="1" applyBorder="1" applyAlignment="1">
      <alignment vertical="top" wrapText="1"/>
    </xf>
    <xf numFmtId="0" fontId="12" fillId="0" borderId="48" xfId="0" applyFont="1" applyBorder="1" applyAlignment="1">
      <alignment vertical="top" wrapText="1"/>
    </xf>
    <xf numFmtId="0" fontId="12" fillId="2" borderId="35" xfId="0" applyFont="1" applyFill="1" applyBorder="1" applyAlignment="1">
      <alignment horizontal="center" vertical="center" wrapText="1"/>
    </xf>
    <xf numFmtId="4" fontId="12" fillId="3" borderId="35" xfId="0" applyNumberFormat="1" applyFont="1" applyFill="1" applyBorder="1" applyAlignment="1">
      <alignment horizontal="center" vertical="center" wrapText="1"/>
    </xf>
    <xf numFmtId="2" fontId="12" fillId="2" borderId="35" xfId="0" applyNumberFormat="1" applyFont="1" applyFill="1" applyBorder="1" applyAlignment="1">
      <alignment horizontal="center" vertical="center" wrapText="1"/>
    </xf>
    <xf numFmtId="2" fontId="12" fillId="2" borderId="17" xfId="0" applyNumberFormat="1" applyFont="1" applyFill="1" applyBorder="1" applyAlignment="1">
      <alignment horizontal="center" vertical="center" wrapText="1"/>
    </xf>
    <xf numFmtId="2" fontId="2" fillId="4" borderId="27" xfId="0" applyNumberFormat="1" applyFont="1" applyFill="1" applyBorder="1" applyAlignment="1">
      <alignment vertical="center"/>
    </xf>
    <xf numFmtId="0" fontId="8" fillId="0" borderId="4" xfId="0" applyFont="1" applyBorder="1" applyAlignment="1">
      <alignment vertical="top" wrapText="1"/>
    </xf>
    <xf numFmtId="49" fontId="2" fillId="3" borderId="14" xfId="0" applyNumberFormat="1" applyFont="1" applyFill="1" applyBorder="1" applyAlignment="1">
      <alignment horizontal="center" vertical="center"/>
    </xf>
    <xf numFmtId="0" fontId="0" fillId="0" borderId="0" xfId="0" applyAlignment="1">
      <alignment wrapText="1"/>
    </xf>
    <xf numFmtId="0" fontId="8" fillId="0" borderId="10" xfId="0" applyFont="1" applyBorder="1"/>
    <xf numFmtId="0" fontId="12" fillId="0" borderId="27" xfId="0" applyFont="1" applyBorder="1" applyAlignment="1">
      <alignment horizontal="center" vertical="center" wrapText="1"/>
    </xf>
    <xf numFmtId="2" fontId="12" fillId="3" borderId="27" xfId="0" applyNumberFormat="1" applyFont="1" applyFill="1" applyBorder="1" applyAlignment="1">
      <alignment horizontal="center" vertical="center" wrapText="1"/>
    </xf>
    <xf numFmtId="2" fontId="12" fillId="0" borderId="27" xfId="0" applyNumberFormat="1" applyFont="1" applyBorder="1" applyAlignment="1">
      <alignment vertical="center" wrapText="1"/>
    </xf>
    <xf numFmtId="2" fontId="12" fillId="0" borderId="27" xfId="0" applyNumberFormat="1" applyFont="1" applyBorder="1" applyAlignment="1">
      <alignment horizontal="center" vertical="center" wrapText="1"/>
    </xf>
    <xf numFmtId="2" fontId="12" fillId="0" borderId="54" xfId="0" applyNumberFormat="1" applyFont="1" applyBorder="1" applyAlignment="1">
      <alignment vertical="center"/>
    </xf>
    <xf numFmtId="9" fontId="2" fillId="0" borderId="13" xfId="0" applyNumberFormat="1" applyFont="1" applyBorder="1" applyAlignment="1">
      <alignment horizontal="center" vertical="center"/>
    </xf>
    <xf numFmtId="3" fontId="2" fillId="3" borderId="13" xfId="0" applyNumberFormat="1" applyFont="1" applyFill="1" applyBorder="1" applyAlignment="1">
      <alignment horizontal="center" vertical="center"/>
    </xf>
    <xf numFmtId="2" fontId="2" fillId="0" borderId="13" xfId="0" applyNumberFormat="1" applyFont="1" applyBorder="1" applyAlignment="1">
      <alignment vertical="center"/>
    </xf>
    <xf numFmtId="2" fontId="14" fillId="0" borderId="13" xfId="0" applyNumberFormat="1" applyFont="1" applyBorder="1" applyAlignment="1">
      <alignment horizontal="center" vertical="center"/>
    </xf>
    <xf numFmtId="4" fontId="2" fillId="0" borderId="42" xfId="0" applyNumberFormat="1" applyFont="1" applyBorder="1" applyAlignment="1">
      <alignment vertical="center"/>
    </xf>
    <xf numFmtId="4" fontId="2" fillId="4" borderId="7" xfId="0" applyNumberFormat="1" applyFont="1" applyFill="1" applyBorder="1" applyAlignment="1">
      <alignment vertical="center"/>
    </xf>
    <xf numFmtId="9" fontId="12" fillId="0" borderId="10" xfId="0" applyNumberFormat="1" applyFont="1" applyBorder="1" applyAlignment="1">
      <alignment horizontal="center" vertical="center"/>
    </xf>
    <xf numFmtId="4" fontId="9" fillId="0" borderId="19" xfId="0" applyNumberFormat="1" applyFont="1" applyFill="1" applyBorder="1" applyAlignment="1">
      <alignment vertical="center"/>
    </xf>
    <xf numFmtId="0" fontId="12" fillId="0" borderId="32" xfId="0" applyFont="1" applyFill="1" applyBorder="1" applyAlignment="1">
      <alignment horizontal="left" vertical="center" wrapText="1"/>
    </xf>
    <xf numFmtId="0" fontId="12" fillId="0" borderId="20" xfId="0" applyFont="1" applyBorder="1" applyAlignment="1">
      <alignment wrapText="1"/>
    </xf>
    <xf numFmtId="0" fontId="12" fillId="0" borderId="55" xfId="0" applyFont="1" applyBorder="1" applyAlignment="1">
      <alignment wrapText="1"/>
    </xf>
    <xf numFmtId="4" fontId="0" fillId="0" borderId="0" xfId="0" applyNumberFormat="1" applyFill="1" applyBorder="1" applyAlignment="1">
      <alignment vertical="center" wrapText="1"/>
    </xf>
    <xf numFmtId="0" fontId="12" fillId="0" borderId="24" xfId="0" applyFont="1" applyBorder="1" applyAlignment="1">
      <alignment vertical="center" wrapText="1"/>
    </xf>
    <xf numFmtId="0" fontId="2" fillId="2" borderId="34" xfId="0" applyFont="1" applyFill="1" applyBorder="1" applyAlignment="1">
      <alignment vertical="center"/>
    </xf>
    <xf numFmtId="0" fontId="12" fillId="0" borderId="49" xfId="0" applyFont="1" applyBorder="1" applyAlignment="1">
      <alignment vertical="center" wrapText="1"/>
    </xf>
    <xf numFmtId="0" fontId="12" fillId="0" borderId="56" xfId="0" applyFont="1" applyBorder="1" applyAlignment="1">
      <alignment vertical="center" wrapText="1"/>
    </xf>
    <xf numFmtId="0" fontId="2" fillId="4" borderId="33" xfId="0" applyFont="1" applyFill="1" applyBorder="1" applyAlignment="1">
      <alignment vertical="center"/>
    </xf>
    <xf numFmtId="0" fontId="2" fillId="5" borderId="33" xfId="0" applyFont="1" applyFill="1" applyBorder="1" applyAlignment="1">
      <alignment vertical="center"/>
    </xf>
    <xf numFmtId="0" fontId="0" fillId="0" borderId="20" xfId="0" applyBorder="1" applyAlignment="1">
      <alignment wrapText="1"/>
    </xf>
    <xf numFmtId="0" fontId="0" fillId="0" borderId="57" xfId="0" applyBorder="1"/>
    <xf numFmtId="0" fontId="0" fillId="0" borderId="55" xfId="0" applyBorder="1" applyAlignment="1">
      <alignment wrapText="1"/>
    </xf>
    <xf numFmtId="0" fontId="0" fillId="0" borderId="19" xfId="0" applyBorder="1"/>
    <xf numFmtId="0" fontId="23" fillId="0" borderId="36" xfId="0" applyFont="1" applyFill="1" applyBorder="1" applyAlignment="1">
      <alignment vertical="center"/>
    </xf>
    <xf numFmtId="0" fontId="0" fillId="2" borderId="50" xfId="0" applyFill="1" applyBorder="1" applyAlignment="1">
      <alignment vertical="center"/>
    </xf>
    <xf numFmtId="0" fontId="12" fillId="0" borderId="25" xfId="0" applyFont="1" applyBorder="1" applyAlignment="1">
      <alignment vertical="center" wrapText="1"/>
    </xf>
    <xf numFmtId="0" fontId="12" fillId="0" borderId="58" xfId="0" applyFont="1" applyBorder="1" applyAlignment="1">
      <alignment vertical="center" wrapText="1"/>
    </xf>
    <xf numFmtId="0" fontId="12" fillId="0" borderId="59" xfId="0" applyFont="1" applyBorder="1" applyAlignment="1">
      <alignment vertical="center" wrapText="1"/>
    </xf>
    <xf numFmtId="0" fontId="0" fillId="5" borderId="33" xfId="0" applyFill="1" applyBorder="1" applyAlignment="1">
      <alignment vertical="center"/>
    </xf>
    <xf numFmtId="0" fontId="0" fillId="0" borderId="20" xfId="0" applyBorder="1" applyAlignment="1">
      <alignment vertical="center" wrapText="1"/>
    </xf>
    <xf numFmtId="0" fontId="22" fillId="0" borderId="19" xfId="0" applyFont="1" applyBorder="1"/>
    <xf numFmtId="0" fontId="0" fillId="0" borderId="19" xfId="0" applyBorder="1" applyAlignment="1">
      <alignment vertical="center" wrapText="1"/>
    </xf>
    <xf numFmtId="0" fontId="8" fillId="2" borderId="1" xfId="0" applyFont="1" applyFill="1" applyBorder="1" applyAlignment="1">
      <alignment vertical="center"/>
    </xf>
    <xf numFmtId="0" fontId="12" fillId="4" borderId="60" xfId="0" applyFont="1" applyFill="1" applyBorder="1" applyAlignment="1">
      <alignment vertical="center" wrapText="1"/>
    </xf>
    <xf numFmtId="0" fontId="12" fillId="0" borderId="51" xfId="0" applyFont="1" applyBorder="1" applyAlignment="1">
      <alignment vertical="center" wrapText="1"/>
    </xf>
    <xf numFmtId="0" fontId="0" fillId="0" borderId="19" xfId="0" applyBorder="1" applyAlignment="1">
      <alignment wrapText="1"/>
    </xf>
    <xf numFmtId="0" fontId="0" fillId="0" borderId="32" xfId="0" applyBorder="1" applyAlignment="1">
      <alignment wrapText="1"/>
    </xf>
    <xf numFmtId="0" fontId="0" fillId="0" borderId="23" xfId="0" applyBorder="1" applyAlignment="1">
      <alignment wrapText="1"/>
    </xf>
    <xf numFmtId="0" fontId="8" fillId="9" borderId="20" xfId="0" applyFont="1" applyFill="1" applyBorder="1" applyAlignment="1">
      <alignment wrapText="1"/>
    </xf>
    <xf numFmtId="0" fontId="12" fillId="9" borderId="25" xfId="0" applyFont="1" applyFill="1" applyBorder="1" applyAlignment="1">
      <alignment vertical="center" wrapText="1"/>
    </xf>
    <xf numFmtId="0" fontId="2" fillId="9" borderId="10" xfId="0" applyFont="1" applyFill="1" applyBorder="1" applyAlignment="1">
      <alignment horizontal="center" vertical="center"/>
    </xf>
    <xf numFmtId="0" fontId="0" fillId="9" borderId="20" xfId="0" applyFill="1" applyBorder="1" applyAlignment="1">
      <alignment wrapText="1"/>
    </xf>
    <xf numFmtId="0" fontId="2" fillId="0" borderId="20" xfId="0" applyFont="1" applyBorder="1" applyAlignment="1">
      <alignment vertical="center" wrapText="1"/>
    </xf>
    <xf numFmtId="0" fontId="8" fillId="9" borderId="20" xfId="0" applyFont="1" applyFill="1" applyBorder="1" applyAlignment="1">
      <alignment vertical="center" wrapText="1"/>
    </xf>
    <xf numFmtId="2" fontId="2" fillId="0" borderId="22" xfId="0" applyNumberFormat="1" applyFont="1" applyFill="1" applyBorder="1" applyAlignment="1">
      <alignment vertical="center" wrapText="1"/>
    </xf>
    <xf numFmtId="0" fontId="0" fillId="0" borderId="20" xfId="0" applyFill="1" applyBorder="1" applyAlignment="1">
      <alignment wrapText="1"/>
    </xf>
    <xf numFmtId="0" fontId="2" fillId="0" borderId="10" xfId="0" applyFont="1" applyFill="1" applyBorder="1" applyAlignment="1">
      <alignment horizontal="center" vertical="center" wrapText="1"/>
    </xf>
    <xf numFmtId="2" fontId="2" fillId="0" borderId="10" xfId="0" applyNumberFormat="1" applyFont="1" applyFill="1" applyBorder="1" applyAlignment="1">
      <alignment vertical="center" wrapText="1"/>
    </xf>
    <xf numFmtId="0" fontId="2" fillId="10" borderId="10" xfId="0" applyNumberFormat="1" applyFont="1" applyFill="1" applyBorder="1" applyAlignment="1">
      <alignment horizontal="center" vertical="center" wrapText="1"/>
    </xf>
    <xf numFmtId="0" fontId="12" fillId="3" borderId="8" xfId="0" applyNumberFormat="1" applyFont="1" applyFill="1" applyBorder="1" applyAlignment="1">
      <alignment horizontal="center" vertical="center" wrapText="1"/>
    </xf>
    <xf numFmtId="0" fontId="12" fillId="0" borderId="20" xfId="0" applyFont="1" applyBorder="1"/>
    <xf numFmtId="0" fontId="8" fillId="0" borderId="20" xfId="0" applyFont="1" applyFill="1" applyBorder="1" applyAlignment="1">
      <alignment vertical="center" wrapText="1"/>
    </xf>
    <xf numFmtId="0" fontId="8" fillId="0" borderId="32" xfId="0" applyFont="1" applyFill="1" applyBorder="1" applyAlignment="1">
      <alignment vertical="center" wrapText="1"/>
    </xf>
    <xf numFmtId="0" fontId="8" fillId="9" borderId="23" xfId="0" applyFont="1" applyFill="1" applyBorder="1" applyAlignment="1">
      <alignment vertical="center" wrapText="1"/>
    </xf>
    <xf numFmtId="0" fontId="12" fillId="0" borderId="22" xfId="0" applyFont="1" applyFill="1" applyBorder="1" applyAlignment="1">
      <alignment horizontal="center" vertical="center"/>
    </xf>
    <xf numFmtId="0" fontId="12" fillId="3" borderId="22" xfId="0" applyFont="1" applyFill="1" applyBorder="1" applyAlignment="1">
      <alignment horizontal="center" vertical="center"/>
    </xf>
    <xf numFmtId="2" fontId="12" fillId="0" borderId="22" xfId="0" applyNumberFormat="1" applyFont="1" applyFill="1" applyBorder="1" applyAlignment="1">
      <alignment vertical="center"/>
    </xf>
    <xf numFmtId="2" fontId="2" fillId="0" borderId="22" xfId="0" applyNumberFormat="1" applyFont="1" applyFill="1" applyBorder="1" applyAlignment="1">
      <alignment horizontal="center" vertical="center"/>
    </xf>
    <xf numFmtId="2" fontId="2" fillId="0" borderId="61" xfId="0" applyNumberFormat="1" applyFont="1" applyBorder="1" applyAlignment="1">
      <alignment vertical="center"/>
    </xf>
    <xf numFmtId="2" fontId="2" fillId="4" borderId="54" xfId="0" applyNumberFormat="1" applyFont="1" applyFill="1" applyBorder="1" applyAlignment="1">
      <alignment vertical="center"/>
    </xf>
    <xf numFmtId="0" fontId="0" fillId="4" borderId="48" xfId="0" applyFill="1" applyBorder="1" applyAlignment="1">
      <alignment vertical="center"/>
    </xf>
    <xf numFmtId="0" fontId="8" fillId="0" borderId="18" xfId="0" applyFont="1" applyFill="1" applyBorder="1" applyAlignment="1">
      <alignment wrapText="1"/>
    </xf>
    <xf numFmtId="0" fontId="8" fillId="0" borderId="0" xfId="0" applyFont="1" applyFill="1" applyBorder="1" applyAlignment="1">
      <alignment horizontal="left" vertical="center" wrapText="1"/>
    </xf>
    <xf numFmtId="0" fontId="12" fillId="0" borderId="10" xfId="0" applyFont="1" applyBorder="1" applyAlignment="1">
      <alignment vertical="center" wrapText="1"/>
    </xf>
    <xf numFmtId="2" fontId="12" fillId="0" borderId="11" xfId="0" applyNumberFormat="1" applyFont="1" applyBorder="1" applyAlignment="1">
      <alignment vertical="center"/>
    </xf>
    <xf numFmtId="0" fontId="12" fillId="0" borderId="14" xfId="0" applyFont="1" applyBorder="1" applyAlignment="1">
      <alignment horizontal="center" vertical="center" wrapText="1"/>
    </xf>
    <xf numFmtId="0" fontId="12" fillId="3" borderId="14" xfId="0" applyFont="1" applyFill="1" applyBorder="1" applyAlignment="1">
      <alignment horizontal="center" vertical="center" wrapText="1"/>
    </xf>
    <xf numFmtId="2" fontId="12" fillId="0" borderId="14" xfId="0" applyNumberFormat="1" applyFont="1" applyBorder="1" applyAlignment="1">
      <alignment vertical="center" wrapText="1"/>
    </xf>
    <xf numFmtId="2" fontId="12" fillId="0" borderId="14" xfId="0" applyNumberFormat="1" applyFont="1" applyBorder="1" applyAlignment="1">
      <alignment horizontal="center" vertical="center" wrapText="1"/>
    </xf>
    <xf numFmtId="0" fontId="0" fillId="4" borderId="19" xfId="0" applyFill="1" applyBorder="1" applyAlignment="1">
      <alignment vertical="center"/>
    </xf>
    <xf numFmtId="0" fontId="8" fillId="0" borderId="23" xfId="0" applyFont="1" applyFill="1" applyBorder="1" applyAlignment="1">
      <alignment vertical="center" wrapText="1"/>
    </xf>
    <xf numFmtId="0" fontId="2" fillId="0" borderId="22" xfId="0" applyFont="1" applyBorder="1" applyAlignment="1">
      <alignment horizontal="center" vertical="center"/>
    </xf>
    <xf numFmtId="2" fontId="2" fillId="0" borderId="22" xfId="0" applyNumberFormat="1" applyFont="1" applyBorder="1" applyAlignment="1">
      <alignment vertical="center" wrapText="1"/>
    </xf>
    <xf numFmtId="2" fontId="2" fillId="0" borderId="22" xfId="0" applyNumberFormat="1" applyFont="1" applyBorder="1" applyAlignment="1">
      <alignment horizontal="center" vertical="center"/>
    </xf>
    <xf numFmtId="0" fontId="12" fillId="3" borderId="10" xfId="0" applyFont="1" applyFill="1" applyBorder="1" applyAlignment="1">
      <alignment horizontal="center" vertical="center"/>
    </xf>
    <xf numFmtId="0" fontId="8" fillId="0" borderId="12" xfId="0" applyFont="1" applyFill="1" applyBorder="1" applyAlignment="1">
      <alignment vertical="center" wrapText="1"/>
    </xf>
    <xf numFmtId="0" fontId="12" fillId="0" borderId="18" xfId="0" applyFont="1" applyFill="1" applyBorder="1" applyAlignment="1">
      <alignment vertical="center" wrapText="1"/>
    </xf>
    <xf numFmtId="0" fontId="8" fillId="9" borderId="11" xfId="0" applyFont="1" applyFill="1" applyBorder="1" applyAlignment="1">
      <alignment vertical="center" wrapText="1"/>
    </xf>
    <xf numFmtId="0" fontId="8" fillId="0" borderId="61" xfId="0" applyFont="1" applyFill="1" applyBorder="1" applyAlignment="1">
      <alignment wrapText="1"/>
    </xf>
    <xf numFmtId="0" fontId="2" fillId="0" borderId="21" xfId="0" applyFont="1" applyBorder="1" applyAlignment="1">
      <alignment horizontal="center" vertical="center"/>
    </xf>
    <xf numFmtId="0" fontId="2" fillId="3" borderId="21" xfId="0" applyNumberFormat="1" applyFont="1" applyFill="1" applyBorder="1" applyAlignment="1">
      <alignment horizontal="center" vertical="center" wrapText="1"/>
    </xf>
    <xf numFmtId="2" fontId="2" fillId="0" borderId="21" xfId="0" applyNumberFormat="1" applyFont="1" applyBorder="1" applyAlignment="1">
      <alignment vertical="center" wrapText="1"/>
    </xf>
    <xf numFmtId="2" fontId="2" fillId="0" borderId="21" xfId="0" applyNumberFormat="1" applyFont="1" applyBorder="1" applyAlignment="1">
      <alignment horizontal="center" vertical="center"/>
    </xf>
    <xf numFmtId="0" fontId="12" fillId="0" borderId="21" xfId="0" applyFont="1" applyBorder="1" applyAlignment="1">
      <alignment vertical="center" wrapText="1"/>
    </xf>
    <xf numFmtId="0" fontId="8" fillId="9" borderId="23" xfId="0" applyFont="1" applyFill="1" applyBorder="1" applyAlignment="1">
      <alignment wrapText="1"/>
    </xf>
    <xf numFmtId="2" fontId="0" fillId="0" borderId="10" xfId="0" applyNumberFormat="1" applyBorder="1" applyAlignment="1">
      <alignment horizontal="center"/>
    </xf>
    <xf numFmtId="2" fontId="9" fillId="0" borderId="10" xfId="0" applyNumberFormat="1" applyFont="1" applyBorder="1" applyAlignment="1">
      <alignment horizontal="center"/>
    </xf>
    <xf numFmtId="2" fontId="9" fillId="0" borderId="10" xfId="0" applyNumberFormat="1" applyFont="1" applyBorder="1" applyAlignment="1">
      <alignment horizontal="center" wrapText="1"/>
    </xf>
    <xf numFmtId="2" fontId="0" fillId="0" borderId="22" xfId="0" applyNumberFormat="1" applyBorder="1" applyAlignment="1">
      <alignment horizontal="center"/>
    </xf>
    <xf numFmtId="2" fontId="0" fillId="0" borderId="39" xfId="0" applyNumberFormat="1" applyBorder="1" applyAlignment="1">
      <alignment horizontal="center"/>
    </xf>
    <xf numFmtId="2" fontId="17" fillId="0" borderId="10" xfId="0" applyNumberFormat="1" applyFont="1" applyBorder="1" applyAlignment="1">
      <alignment horizontal="center"/>
    </xf>
    <xf numFmtId="2" fontId="21" fillId="0" borderId="10" xfId="0" applyNumberFormat="1" applyFont="1" applyBorder="1" applyAlignment="1">
      <alignment horizontal="center"/>
    </xf>
    <xf numFmtId="2" fontId="0" fillId="0" borderId="0" xfId="0" applyNumberFormat="1" applyAlignment="1">
      <alignment horizontal="center"/>
    </xf>
    <xf numFmtId="0" fontId="2" fillId="0" borderId="50" xfId="0" applyFont="1" applyBorder="1" applyAlignment="1">
      <alignment vertical="center" wrapText="1"/>
    </xf>
    <xf numFmtId="0" fontId="2" fillId="0" borderId="41" xfId="0" applyFont="1" applyBorder="1" applyAlignment="1">
      <alignment horizontal="left" vertical="top" wrapText="1"/>
    </xf>
    <xf numFmtId="0" fontId="9" fillId="11" borderId="24" xfId="0" applyFont="1" applyFill="1" applyBorder="1" applyAlignment="1">
      <alignment vertical="center"/>
    </xf>
    <xf numFmtId="0" fontId="0" fillId="11" borderId="25" xfId="0" applyFill="1" applyBorder="1" applyAlignment="1">
      <alignment vertical="center"/>
    </xf>
    <xf numFmtId="0" fontId="9" fillId="12" borderId="24" xfId="0" applyFont="1" applyFill="1" applyBorder="1" applyAlignment="1">
      <alignment vertical="center"/>
    </xf>
    <xf numFmtId="0" fontId="0" fillId="12" borderId="25" xfId="0" applyFill="1" applyBorder="1" applyAlignment="1">
      <alignment vertical="center"/>
    </xf>
    <xf numFmtId="0" fontId="9" fillId="11" borderId="64" xfId="0" applyFont="1" applyFill="1" applyBorder="1" applyAlignment="1">
      <alignment vertical="center"/>
    </xf>
    <xf numFmtId="0" fontId="0" fillId="11" borderId="65" xfId="0" applyFill="1" applyBorder="1" applyAlignment="1">
      <alignment vertical="center"/>
    </xf>
    <xf numFmtId="0" fontId="9" fillId="0" borderId="10" xfId="0" applyFont="1" applyBorder="1" applyAlignment="1">
      <alignment horizontal="center" vertical="center"/>
    </xf>
    <xf numFmtId="0" fontId="9" fillId="0" borderId="40" xfId="0" applyFont="1" applyBorder="1" applyAlignment="1">
      <alignment horizontal="center" vertical="center"/>
    </xf>
    <xf numFmtId="0" fontId="9" fillId="0" borderId="24" xfId="0" applyFont="1" applyBorder="1" applyAlignment="1">
      <alignment horizontal="center" vertical="center" wrapText="1"/>
    </xf>
    <xf numFmtId="0" fontId="9" fillId="0" borderId="26" xfId="0" applyFont="1" applyBorder="1" applyAlignment="1">
      <alignment horizontal="center" vertical="center" wrapText="1"/>
    </xf>
    <xf numFmtId="0" fontId="9" fillId="2" borderId="40" xfId="0" applyFont="1" applyFill="1" applyBorder="1" applyAlignment="1">
      <alignment horizontal="left" vertical="center"/>
    </xf>
    <xf numFmtId="0" fontId="9" fillId="2" borderId="10" xfId="0" applyFont="1" applyFill="1" applyBorder="1" applyAlignment="1">
      <alignment horizontal="left" vertical="center"/>
    </xf>
    <xf numFmtId="0" fontId="0" fillId="0" borderId="21" xfId="0" applyBorder="1" applyAlignment="1">
      <alignment horizontal="center" vertical="center"/>
    </xf>
    <xf numFmtId="0" fontId="10" fillId="0" borderId="21" xfId="0" applyFont="1" applyBorder="1" applyAlignment="1">
      <alignment horizontal="center" vertical="center"/>
    </xf>
    <xf numFmtId="0" fontId="10" fillId="0" borderId="12" xfId="0" applyFont="1" applyBorder="1" applyAlignment="1">
      <alignment horizontal="center" vertical="center"/>
    </xf>
    <xf numFmtId="0" fontId="10" fillId="0" borderId="37" xfId="0" applyFont="1" applyBorder="1" applyAlignment="1">
      <alignment horizontal="center" vertical="center"/>
    </xf>
    <xf numFmtId="0" fontId="9" fillId="7" borderId="40" xfId="0" applyFont="1" applyFill="1" applyBorder="1" applyAlignment="1">
      <alignment horizontal="left" vertical="center"/>
    </xf>
    <xf numFmtId="0" fontId="9" fillId="7" borderId="10" xfId="0" applyFont="1" applyFill="1" applyBorder="1" applyAlignment="1">
      <alignment horizontal="left" vertical="center"/>
    </xf>
    <xf numFmtId="0" fontId="9" fillId="6" borderId="40" xfId="0" applyFont="1" applyFill="1" applyBorder="1" applyAlignment="1">
      <alignment horizontal="left" vertical="center"/>
    </xf>
    <xf numFmtId="0" fontId="9" fillId="6" borderId="10" xfId="0" applyFont="1" applyFill="1" applyBorder="1" applyAlignment="1">
      <alignment horizontal="left" vertical="center"/>
    </xf>
    <xf numFmtId="0" fontId="0" fillId="0" borderId="49" xfId="0" applyBorder="1" applyAlignment="1">
      <alignment horizontal="center" vertical="center"/>
    </xf>
    <xf numFmtId="0" fontId="0" fillId="0" borderId="25" xfId="0" applyBorder="1" applyAlignment="1">
      <alignment horizontal="center" vertical="center"/>
    </xf>
    <xf numFmtId="0" fontId="0" fillId="0" borderId="38" xfId="0" applyBorder="1" applyAlignment="1">
      <alignment horizontal="center" vertical="center"/>
    </xf>
    <xf numFmtId="164" fontId="3" fillId="0" borderId="10" xfId="0" applyNumberFormat="1" applyFont="1" applyBorder="1" applyAlignment="1">
      <alignment horizontal="center" vertical="center"/>
    </xf>
    <xf numFmtId="164" fontId="3" fillId="0" borderId="11" xfId="0" applyNumberFormat="1" applyFont="1" applyBorder="1" applyAlignment="1">
      <alignment horizontal="center" vertical="center"/>
    </xf>
    <xf numFmtId="0" fontId="9" fillId="0" borderId="49"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38" xfId="0" applyFont="1" applyFill="1" applyBorder="1" applyAlignment="1">
      <alignment horizontal="center" vertical="center"/>
    </xf>
    <xf numFmtId="0" fontId="3" fillId="0" borderId="11" xfId="0" applyFont="1" applyBorder="1" applyAlignment="1">
      <alignment horizontal="center"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9" fillId="0" borderId="40" xfId="0" applyFont="1" applyBorder="1" applyAlignment="1">
      <alignment vertical="center"/>
    </xf>
    <xf numFmtId="0" fontId="9" fillId="0" borderId="10" xfId="0" applyFont="1" applyBorder="1" applyAlignment="1">
      <alignment vertical="center"/>
    </xf>
    <xf numFmtId="0" fontId="3" fillId="0" borderId="50" xfId="0" applyFont="1" applyBorder="1" applyAlignment="1">
      <alignment horizontal="left" vertical="center"/>
    </xf>
    <xf numFmtId="0" fontId="0" fillId="0" borderId="1" xfId="0" applyBorder="1" applyAlignment="1">
      <alignment horizontal="left"/>
    </xf>
    <xf numFmtId="0" fontId="0" fillId="0" borderId="2" xfId="0" applyBorder="1" applyAlignment="1">
      <alignment horizontal="left"/>
    </xf>
    <xf numFmtId="0" fontId="5" fillId="2" borderId="33"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29" xfId="0" applyFont="1" applyFill="1" applyBorder="1" applyAlignment="1">
      <alignment horizontal="center" vertical="center"/>
    </xf>
    <xf numFmtId="0" fontId="0" fillId="0" borderId="0" xfId="0" applyFill="1" applyAlignment="1">
      <alignment vertical="center"/>
    </xf>
    <xf numFmtId="0" fontId="0" fillId="0" borderId="46" xfId="0" applyFill="1" applyBorder="1" applyAlignment="1">
      <alignment vertical="center"/>
    </xf>
    <xf numFmtId="0" fontId="4" fillId="0" borderId="0" xfId="0" applyFont="1" applyFill="1" applyAlignment="1">
      <alignment horizontal="left"/>
    </xf>
    <xf numFmtId="0" fontId="0" fillId="0" borderId="0" xfId="0" applyFill="1" applyAlignment="1"/>
    <xf numFmtId="164" fontId="0" fillId="4" borderId="10" xfId="0" applyNumberFormat="1" applyFill="1" applyBorder="1" applyAlignment="1">
      <alignment vertical="center"/>
    </xf>
    <xf numFmtId="0" fontId="0" fillId="4" borderId="10" xfId="0" applyFill="1" applyBorder="1" applyAlignment="1">
      <alignment vertical="center"/>
    </xf>
    <xf numFmtId="165" fontId="9" fillId="8" borderId="33" xfId="0" applyNumberFormat="1" applyFont="1" applyFill="1" applyBorder="1" applyAlignment="1">
      <alignment horizontal="center" vertical="center"/>
    </xf>
    <xf numFmtId="165" fontId="9" fillId="8" borderId="29" xfId="0" applyNumberFormat="1" applyFont="1" applyFill="1" applyBorder="1" applyAlignment="1">
      <alignment horizontal="center" vertical="center"/>
    </xf>
    <xf numFmtId="0" fontId="9" fillId="8" borderId="33" xfId="0" applyFont="1" applyFill="1" applyBorder="1" applyAlignment="1">
      <alignment horizontal="left" vertical="center"/>
    </xf>
    <xf numFmtId="0" fontId="9" fillId="8" borderId="30" xfId="0" applyFont="1" applyFill="1" applyBorder="1" applyAlignment="1">
      <alignment horizontal="left" vertical="center"/>
    </xf>
    <xf numFmtId="0" fontId="9" fillId="0" borderId="0" xfId="0" applyFont="1" applyFill="1" applyBorder="1" applyAlignment="1">
      <alignment horizontal="center" vertical="center"/>
    </xf>
    <xf numFmtId="165" fontId="9" fillId="8" borderId="62" xfId="0" applyNumberFormat="1" applyFont="1" applyFill="1" applyBorder="1" applyAlignment="1">
      <alignment horizontal="center" vertical="center"/>
    </xf>
    <xf numFmtId="165" fontId="9" fillId="8" borderId="63" xfId="0" applyNumberFormat="1" applyFont="1" applyFill="1" applyBorder="1" applyAlignment="1">
      <alignment horizontal="center" vertical="center"/>
    </xf>
    <xf numFmtId="165" fontId="9" fillId="8" borderId="24" xfId="0" applyNumberFormat="1" applyFont="1" applyFill="1" applyBorder="1" applyAlignment="1">
      <alignment horizontal="center" vertical="center"/>
    </xf>
    <xf numFmtId="165" fontId="9" fillId="8" borderId="26" xfId="0" applyNumberFormat="1" applyFont="1" applyFill="1" applyBorder="1" applyAlignment="1">
      <alignment horizontal="center" vertical="center"/>
    </xf>
    <xf numFmtId="164" fontId="3" fillId="0" borderId="21" xfId="0" applyNumberFormat="1" applyFont="1" applyBorder="1" applyAlignment="1">
      <alignment horizontal="center" vertical="center"/>
    </xf>
    <xf numFmtId="0" fontId="3" fillId="0" borderId="12" xfId="0" applyFont="1" applyBorder="1" applyAlignment="1">
      <alignment horizontal="center" vertical="center"/>
    </xf>
    <xf numFmtId="0" fontId="9" fillId="7" borderId="37" xfId="0" applyFont="1" applyFill="1" applyBorder="1" applyAlignment="1">
      <alignment horizontal="left" vertical="center"/>
    </xf>
    <xf numFmtId="0" fontId="9" fillId="7" borderId="21" xfId="0" applyFont="1" applyFill="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8" fillId="0" borderId="0" xfId="0" applyFont="1" applyAlignment="1">
      <alignment horizontal="center" vertical="center"/>
    </xf>
    <xf numFmtId="0" fontId="9" fillId="0" borderId="11" xfId="0" applyFont="1" applyBorder="1" applyAlignment="1">
      <alignment horizontal="center" vertical="center"/>
    </xf>
    <xf numFmtId="0" fontId="9" fillId="2" borderId="49" xfId="0" applyFont="1" applyFill="1" applyBorder="1" applyAlignment="1">
      <alignment horizontal="left" vertical="center"/>
    </xf>
    <xf numFmtId="0" fontId="9" fillId="2" borderId="25" xfId="0" applyFont="1" applyFill="1" applyBorder="1" applyAlignment="1">
      <alignment horizontal="left" vertical="center"/>
    </xf>
    <xf numFmtId="0" fontId="9" fillId="2" borderId="26" xfId="0" applyFont="1" applyFill="1" applyBorder="1" applyAlignment="1">
      <alignment horizontal="left" vertical="center"/>
    </xf>
    <xf numFmtId="164" fontId="3" fillId="0" borderId="24" xfId="0" applyNumberFormat="1" applyFont="1" applyBorder="1" applyAlignment="1">
      <alignment horizontal="center" vertical="center"/>
    </xf>
    <xf numFmtId="164" fontId="3" fillId="0" borderId="38" xfId="0" applyNumberFormat="1" applyFont="1" applyBorder="1" applyAlignment="1">
      <alignment horizontal="center" vertical="center"/>
    </xf>
    <xf numFmtId="0" fontId="9" fillId="7" borderId="10" xfId="0" applyFont="1" applyFill="1" applyBorder="1" applyAlignment="1">
      <alignment horizontal="center" vertical="center"/>
    </xf>
    <xf numFmtId="0" fontId="9" fillId="7" borderId="11" xfId="0" applyFont="1" applyFill="1" applyBorder="1" applyAlignment="1">
      <alignment horizontal="center" vertical="center"/>
    </xf>
    <xf numFmtId="0" fontId="8" fillId="0" borderId="21" xfId="0" applyFont="1" applyBorder="1" applyAlignment="1">
      <alignment horizontal="left" vertical="center"/>
    </xf>
    <xf numFmtId="0" fontId="8" fillId="0" borderId="12" xfId="0" applyFont="1" applyBorder="1" applyAlignment="1">
      <alignment horizontal="left" vertical="center"/>
    </xf>
    <xf numFmtId="0" fontId="1" fillId="0" borderId="50" xfId="0" applyFont="1" applyBorder="1" applyAlignment="1">
      <alignment horizontal="center" vertical="center"/>
    </xf>
    <xf numFmtId="0" fontId="0" fillId="0" borderId="3" xfId="0" applyBorder="1" applyAlignment="1">
      <alignment horizontal="center" vertical="center"/>
    </xf>
    <xf numFmtId="0" fontId="0" fillId="0" borderId="51" xfId="0" applyBorder="1" applyAlignment="1">
      <alignment horizontal="center" vertical="center"/>
    </xf>
    <xf numFmtId="0" fontId="0" fillId="0" borderId="1" xfId="0" applyBorder="1" applyAlignment="1">
      <alignment horizontal="center" vertical="center"/>
    </xf>
    <xf numFmtId="0" fontId="7" fillId="4" borderId="48" xfId="0" applyFont="1" applyFill="1" applyBorder="1" applyAlignment="1">
      <alignment horizontal="center" vertical="center" wrapText="1"/>
    </xf>
    <xf numFmtId="0" fontId="7" fillId="4" borderId="46" xfId="0" applyFont="1" applyFill="1" applyBorder="1" applyAlignment="1">
      <alignment horizontal="center" vertical="center"/>
    </xf>
    <xf numFmtId="0" fontId="7" fillId="4" borderId="52" xfId="0" applyFont="1" applyFill="1" applyBorder="1" applyAlignment="1">
      <alignment horizontal="center" vertical="center"/>
    </xf>
    <xf numFmtId="0" fontId="9" fillId="0" borderId="47" xfId="0" applyFont="1" applyBorder="1" applyAlignment="1">
      <alignment horizontal="left" vertical="center"/>
    </xf>
    <xf numFmtId="0" fontId="9" fillId="0" borderId="45" xfId="0" applyFont="1" applyBorder="1" applyAlignment="1">
      <alignment horizontal="left" vertical="center"/>
    </xf>
    <xf numFmtId="0" fontId="0" fillId="0" borderId="10" xfId="0" applyBorder="1" applyAlignment="1">
      <alignment horizontal="center" vertical="center"/>
    </xf>
    <xf numFmtId="0" fontId="9" fillId="0" borderId="10" xfId="0" applyFont="1" applyBorder="1" applyAlignment="1">
      <alignment horizontal="left" vertical="center"/>
    </xf>
    <xf numFmtId="0" fontId="9" fillId="0" borderId="37" xfId="0" applyFont="1" applyFill="1" applyBorder="1" applyAlignment="1">
      <alignment vertical="center"/>
    </xf>
    <xf numFmtId="0" fontId="9" fillId="0" borderId="21" xfId="0" applyFont="1" applyFill="1" applyBorder="1" applyAlignment="1">
      <alignment vertical="center"/>
    </xf>
    <xf numFmtId="0" fontId="2" fillId="0" borderId="10" xfId="0" applyFont="1" applyBorder="1" applyAlignment="1">
      <alignment vertical="center" wrapText="1"/>
    </xf>
    <xf numFmtId="0" fontId="12" fillId="0" borderId="4" xfId="0" applyFont="1" applyBorder="1" applyAlignment="1">
      <alignment vertical="top" wrapText="1"/>
    </xf>
    <xf numFmtId="0" fontId="12" fillId="0" borderId="10" xfId="0" applyFont="1" applyBorder="1" applyAlignment="1">
      <alignment vertical="center" wrapText="1"/>
    </xf>
    <xf numFmtId="0" fontId="3" fillId="2" borderId="33" xfId="0" applyFont="1" applyFill="1" applyBorder="1" applyAlignment="1">
      <alignment horizontal="center" vertical="center"/>
    </xf>
    <xf numFmtId="0" fontId="4" fillId="2" borderId="30" xfId="0" applyFont="1" applyFill="1" applyBorder="1" applyAlignment="1">
      <alignment horizontal="center" vertical="center"/>
    </xf>
    <xf numFmtId="0" fontId="4" fillId="0" borderId="29" xfId="0" applyFont="1" applyBorder="1" applyAlignment="1">
      <alignment vertical="center"/>
    </xf>
    <xf numFmtId="0" fontId="12" fillId="2" borderId="35" xfId="0" applyFont="1" applyFill="1" applyBorder="1" applyAlignment="1">
      <alignment horizontal="center" vertical="center" wrapText="1"/>
    </xf>
    <xf numFmtId="0" fontId="12" fillId="0" borderId="14" xfId="0" applyFont="1" applyBorder="1" applyAlignment="1">
      <alignment vertical="center" wrapText="1"/>
    </xf>
    <xf numFmtId="0" fontId="2" fillId="0" borderId="14" xfId="0" applyFont="1" applyBorder="1" applyAlignment="1">
      <alignment vertical="center" wrapText="1"/>
    </xf>
    <xf numFmtId="0" fontId="12" fillId="0" borderId="27" xfId="0" applyFont="1" applyBorder="1" applyAlignment="1">
      <alignment vertical="center" wrapText="1"/>
    </xf>
    <xf numFmtId="0" fontId="12" fillId="0" borderId="15" xfId="0" applyFont="1" applyBorder="1" applyAlignment="1">
      <alignment vertical="top" wrapText="1"/>
    </xf>
    <xf numFmtId="0" fontId="0" fillId="0" borderId="16" xfId="0" applyBorder="1" applyAlignment="1">
      <alignment vertical="top" wrapText="1"/>
    </xf>
    <xf numFmtId="0" fontId="2" fillId="4" borderId="48" xfId="0" applyFont="1" applyFill="1" applyBorder="1" applyAlignment="1">
      <alignment vertical="top" wrapText="1"/>
    </xf>
    <xf numFmtId="0" fontId="2" fillId="0" borderId="46" xfId="0" applyFont="1" applyBorder="1" applyAlignment="1">
      <alignment wrapText="1"/>
    </xf>
    <xf numFmtId="0" fontId="2" fillId="0" borderId="53" xfId="0" applyFont="1" applyBorder="1" applyAlignment="1">
      <alignment wrapText="1"/>
    </xf>
    <xf numFmtId="0" fontId="12" fillId="0" borderId="22" xfId="0" applyFont="1" applyBorder="1" applyAlignment="1">
      <alignment vertical="center" wrapText="1"/>
    </xf>
    <xf numFmtId="0" fontId="2" fillId="0" borderId="22" xfId="0" applyFont="1" applyBorder="1" applyAlignment="1">
      <alignment vertical="center" wrapText="1"/>
    </xf>
    <xf numFmtId="0" fontId="12"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12" fillId="0" borderId="8" xfId="0" applyFont="1" applyBorder="1" applyAlignment="1">
      <alignment vertical="center" wrapText="1"/>
    </xf>
    <xf numFmtId="0" fontId="2" fillId="0" borderId="8" xfId="0" applyFont="1" applyBorder="1" applyAlignment="1">
      <alignment vertical="center" wrapText="1"/>
    </xf>
    <xf numFmtId="0" fontId="11" fillId="5" borderId="33" xfId="0" applyFont="1" applyFill="1" applyBorder="1" applyAlignment="1">
      <alignment horizontal="center" vertical="center"/>
    </xf>
    <xf numFmtId="0" fontId="0" fillId="0" borderId="30" xfId="0" applyBorder="1" applyAlignment="1">
      <alignment vertical="center"/>
    </xf>
    <xf numFmtId="0" fontId="0" fillId="0" borderId="29" xfId="0" applyBorder="1" applyAlignment="1">
      <alignment vertical="center"/>
    </xf>
    <xf numFmtId="0" fontId="2" fillId="4" borderId="6" xfId="0" applyFont="1" applyFill="1" applyBorder="1" applyAlignment="1">
      <alignment vertical="center" wrapText="1"/>
    </xf>
    <xf numFmtId="0" fontId="0" fillId="4" borderId="33" xfId="0" applyFill="1" applyBorder="1" applyAlignment="1">
      <alignment vertical="center" wrapText="1"/>
    </xf>
    <xf numFmtId="0" fontId="0" fillId="4" borderId="30" xfId="0" applyFill="1" applyBorder="1" applyAlignment="1">
      <alignment vertical="center"/>
    </xf>
    <xf numFmtId="0" fontId="0" fillId="4" borderId="44" xfId="0" applyFill="1" applyBorder="1" applyAlignment="1">
      <alignment vertical="center"/>
    </xf>
    <xf numFmtId="0" fontId="0" fillId="4" borderId="46" xfId="0" applyFill="1" applyBorder="1" applyAlignment="1"/>
    <xf numFmtId="0" fontId="0" fillId="4" borderId="53" xfId="0" applyFill="1" applyBorder="1" applyAlignment="1"/>
    <xf numFmtId="0" fontId="12" fillId="0" borderId="16" xfId="0" applyFont="1" applyBorder="1" applyAlignment="1">
      <alignment vertical="top" wrapText="1"/>
    </xf>
    <xf numFmtId="0" fontId="2" fillId="0" borderId="16" xfId="0" applyFont="1" applyBorder="1" applyAlignment="1">
      <alignment vertical="top" wrapText="1"/>
    </xf>
    <xf numFmtId="0" fontId="0" fillId="0" borderId="14" xfId="0" applyBorder="1"/>
    <xf numFmtId="0" fontId="0" fillId="0" borderId="10" xfId="0" applyBorder="1"/>
    <xf numFmtId="0" fontId="0" fillId="0" borderId="10" xfId="0" applyBorder="1" applyAlignment="1"/>
    <xf numFmtId="0" fontId="12" fillId="0" borderId="21" xfId="0" applyFont="1" applyBorder="1" applyAlignment="1">
      <alignment vertical="center" wrapText="1"/>
    </xf>
    <xf numFmtId="0" fontId="2" fillId="0" borderId="21" xfId="0" applyFont="1" applyBorder="1" applyAlignment="1">
      <alignment vertical="center" wrapText="1"/>
    </xf>
    <xf numFmtId="0" fontId="12" fillId="0" borderId="24" xfId="0" applyFont="1" applyBorder="1" applyAlignment="1">
      <alignment vertical="center" wrapText="1"/>
    </xf>
    <xf numFmtId="0" fontId="18" fillId="0" borderId="26" xfId="0" applyFont="1" applyBorder="1" applyAlignment="1">
      <alignment vertical="center" wrapText="1"/>
    </xf>
    <xf numFmtId="0" fontId="2" fillId="2" borderId="6" xfId="0" applyFont="1" applyFill="1" applyBorder="1" applyAlignment="1">
      <alignment horizontal="center" vertical="center"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18" fillId="0" borderId="10" xfId="0" applyFont="1" applyBorder="1" applyAlignment="1">
      <alignment vertical="center" wrapText="1"/>
    </xf>
    <xf numFmtId="0" fontId="2" fillId="0" borderId="24" xfId="0" applyFont="1" applyBorder="1" applyAlignment="1">
      <alignment vertical="center" wrapText="1"/>
    </xf>
    <xf numFmtId="0" fontId="2" fillId="0" borderId="26" xfId="0" applyFont="1" applyBorder="1" applyAlignment="1">
      <alignment vertical="center" wrapText="1"/>
    </xf>
    <xf numFmtId="0" fontId="16" fillId="2" borderId="30" xfId="0" applyFont="1" applyFill="1" applyBorder="1" applyAlignment="1">
      <alignment horizontal="center" vertical="center"/>
    </xf>
    <xf numFmtId="0" fontId="16" fillId="0" borderId="29" xfId="0" applyFont="1" applyBorder="1" applyAlignment="1">
      <alignment vertical="center"/>
    </xf>
    <xf numFmtId="0" fontId="2" fillId="2" borderId="35" xfId="0" applyFont="1" applyFill="1" applyBorder="1" applyAlignment="1">
      <alignment horizontal="center" vertical="center" wrapText="1"/>
    </xf>
    <xf numFmtId="0" fontId="2" fillId="0" borderId="8" xfId="0" applyFont="1" applyBorder="1" applyAlignment="1">
      <alignment horizontal="left" vertical="top" wrapText="1"/>
    </xf>
    <xf numFmtId="0" fontId="15" fillId="5" borderId="33" xfId="0" applyFont="1" applyFill="1" applyBorder="1" applyAlignment="1">
      <alignment horizontal="center" vertical="center"/>
    </xf>
    <xf numFmtId="0" fontId="2" fillId="0" borderId="30" xfId="0" applyFont="1" applyBorder="1" applyAlignment="1">
      <alignment vertical="center"/>
    </xf>
    <xf numFmtId="0" fontId="2" fillId="0" borderId="29" xfId="0" applyFont="1" applyBorder="1" applyAlignment="1">
      <alignment vertical="center"/>
    </xf>
    <xf numFmtId="0" fontId="2" fillId="4" borderId="33" xfId="0" applyFont="1" applyFill="1" applyBorder="1" applyAlignment="1">
      <alignment vertical="center" wrapText="1"/>
    </xf>
    <xf numFmtId="0" fontId="2" fillId="4" borderId="30" xfId="0" applyFont="1" applyFill="1" applyBorder="1" applyAlignment="1"/>
    <xf numFmtId="0" fontId="2" fillId="4" borderId="44" xfId="0" applyFont="1" applyFill="1" applyBorder="1" applyAlignment="1"/>
    <xf numFmtId="0" fontId="2" fillId="0" borderId="42" xfId="0" applyFont="1" applyBorder="1" applyAlignment="1">
      <alignment vertical="center" wrapText="1"/>
    </xf>
    <xf numFmtId="0" fontId="2" fillId="0" borderId="43" xfId="0" applyFont="1" applyBorder="1" applyAlignment="1">
      <alignment vertical="center" wrapText="1"/>
    </xf>
    <xf numFmtId="0" fontId="8" fillId="0" borderId="26" xfId="0" applyFont="1" applyBorder="1" applyAlignment="1">
      <alignment vertical="center" wrapText="1"/>
    </xf>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30480</xdr:colOff>
      <xdr:row>0</xdr:row>
      <xdr:rowOff>45720</xdr:rowOff>
    </xdr:from>
    <xdr:to>
      <xdr:col>3</xdr:col>
      <xdr:colOff>662940</xdr:colOff>
      <xdr:row>3</xdr:row>
      <xdr:rowOff>259080</xdr:rowOff>
    </xdr:to>
    <xdr:pic>
      <xdr:nvPicPr>
        <xdr:cNvPr id="4" name="Imag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55320" y="45720"/>
          <a:ext cx="221742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0</xdr:rowOff>
    </xdr:from>
    <xdr:to>
      <xdr:col>7</xdr:col>
      <xdr:colOff>203200</xdr:colOff>
      <xdr:row>3</xdr:row>
      <xdr:rowOff>264160</xdr:rowOff>
    </xdr:to>
    <xdr:pic>
      <xdr:nvPicPr>
        <xdr:cNvPr id="5" name="Image 5">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379720" y="0"/>
          <a:ext cx="203200" cy="767080"/>
        </a:xfrm>
        <a:prstGeom prst="rect">
          <a:avLst/>
        </a:prstGeom>
        <a:noFill/>
        <a:ln w="9525">
          <a:noFill/>
          <a:miter lim="800000"/>
          <a:headEnd/>
          <a:tailEnd/>
        </a:ln>
      </xdr:spPr>
    </xdr:pic>
    <xdr:clientData/>
  </xdr:twoCellAnchor>
  <xdr:twoCellAnchor>
    <xdr:from>
      <xdr:col>7</xdr:col>
      <xdr:colOff>203200</xdr:colOff>
      <xdr:row>0</xdr:row>
      <xdr:rowOff>111760</xdr:rowOff>
    </xdr:from>
    <xdr:to>
      <xdr:col>9</xdr:col>
      <xdr:colOff>264160</xdr:colOff>
      <xdr:row>4</xdr:row>
      <xdr:rowOff>189865</xdr:rowOff>
    </xdr:to>
    <xdr:sp macro="" textlink="">
      <xdr:nvSpPr>
        <xdr:cNvPr id="6" name="_x0000_tx2">
          <a:extLst>
            <a:ext uri="{FF2B5EF4-FFF2-40B4-BE49-F238E27FC236}">
              <a16:creationId xmlns:a16="http://schemas.microsoft.com/office/drawing/2014/main" id="{00000000-0008-0000-0000-000006000000}"/>
            </a:ext>
          </a:extLst>
        </xdr:cNvPr>
        <xdr:cNvSpPr txBox="1">
          <a:spLocks noChangeArrowheads="1"/>
        </xdr:cNvSpPr>
      </xdr:nvSpPr>
      <xdr:spPr bwMode="auto">
        <a:xfrm>
          <a:off x="5582920" y="111760"/>
          <a:ext cx="1645920" cy="855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b" anchorCtr="0" upright="1">
          <a:noAutofit/>
        </a:bodyPr>
        <a:lstStyle/>
        <a:p>
          <a:pPr>
            <a:lnSpc>
              <a:spcPts val="1000"/>
            </a:lnSpc>
            <a:spcBef>
              <a:spcPts val="1000"/>
            </a:spcBef>
            <a:spcAft>
              <a:spcPts val="0"/>
            </a:spcAft>
          </a:pPr>
          <a:r>
            <a:rPr lang="en-US" sz="850" cap="all">
              <a:solidFill>
                <a:srgbClr val="231F20"/>
              </a:solidFill>
              <a:effectLst/>
              <a:uFill>
                <a:solidFill>
                  <a:srgbClr val="000000"/>
                </a:solidFill>
              </a:uFill>
              <a:latin typeface="Lato Regular" panose="020F0502020204030203" pitchFamily="34" charset="0"/>
              <a:ea typeface="Cambria" panose="02040503050406030204" pitchFamily="18" charset="0"/>
              <a:cs typeface="Lato Regular" panose="020F0502020204030203" pitchFamily="34" charset="0"/>
            </a:rPr>
            <a:t>Department of</a:t>
          </a:r>
          <a:br>
            <a:rPr lang="en-US" sz="850" cap="all">
              <a:solidFill>
                <a:srgbClr val="231F20"/>
              </a:solidFill>
              <a:effectLst/>
              <a:uFill>
                <a:solidFill>
                  <a:srgbClr val="000000"/>
                </a:solidFill>
              </a:uFill>
              <a:latin typeface="Lato Regular" panose="020F0502020204030203" pitchFamily="34" charset="0"/>
              <a:ea typeface="Cambria" panose="02040503050406030204" pitchFamily="18" charset="0"/>
              <a:cs typeface="Lato Regular" panose="020F0502020204030203" pitchFamily="34" charset="0"/>
            </a:rPr>
          </a:br>
          <a:r>
            <a:rPr lang="en-AU" sz="850" b="1" cap="all">
              <a:solidFill>
                <a:srgbClr val="231F20"/>
              </a:solidFill>
              <a:effectLst/>
              <a:uFill>
                <a:solidFill>
                  <a:srgbClr val="000000"/>
                </a:solidFill>
              </a:uFill>
              <a:latin typeface="Lato Regular" panose="020F0502020204030203" pitchFamily="34" charset="0"/>
              <a:ea typeface="Cambria" panose="02040503050406030204" pitchFamily="18" charset="0"/>
              <a:cs typeface="Lato Regular" panose="020F0502020204030203" pitchFamily="34" charset="0"/>
            </a:rPr>
            <a:t>INDUSTRY,</a:t>
          </a:r>
          <a:r>
            <a:rPr lang="en-AU" sz="850" b="1" cap="all" baseline="0">
              <a:solidFill>
                <a:srgbClr val="231F20"/>
              </a:solidFill>
              <a:effectLst/>
              <a:uFill>
                <a:solidFill>
                  <a:srgbClr val="000000"/>
                </a:solidFill>
              </a:uFill>
              <a:latin typeface="Lato Regular" panose="020F0502020204030203" pitchFamily="34" charset="0"/>
              <a:ea typeface="Cambria" panose="02040503050406030204" pitchFamily="18" charset="0"/>
              <a:cs typeface="Lato Regular" panose="020F0502020204030203" pitchFamily="34" charset="0"/>
            </a:rPr>
            <a:t> TOURISM AND TRADE</a:t>
          </a:r>
          <a:endParaRPr lang="en-AU" sz="850" cap="all">
            <a:solidFill>
              <a:srgbClr val="231F20"/>
            </a:solidFill>
            <a:effectLst/>
            <a:uFill>
              <a:solidFill>
                <a:srgbClr val="000000"/>
              </a:solidFill>
            </a:uFill>
            <a:latin typeface="Lato Regular" panose="020F0502020204030203" pitchFamily="34" charset="0"/>
            <a:ea typeface="Cambria" panose="02040503050406030204" pitchFamily="18" charset="0"/>
            <a:cs typeface="Lato Regular" panose="020F0502020204030203" pitchFamily="34" charset="0"/>
          </a:endParaRPr>
        </a:p>
        <a:p>
          <a:pPr>
            <a:spcBef>
              <a:spcPts val="1000"/>
            </a:spcBef>
            <a:spcAft>
              <a:spcPts val="1000"/>
            </a:spcAft>
          </a:pPr>
          <a:r>
            <a:rPr lang="en-AU" sz="800" b="1">
              <a:effectLst/>
              <a:latin typeface="Lato" panose="020F0502020204030203" pitchFamily="34" charset="0"/>
              <a:ea typeface="Cambria" panose="02040503050406030204" pitchFamily="18" charset="0"/>
              <a:cs typeface="Times New Roman" panose="02020603050405020304" pitchFamily="18" charset="0"/>
            </a:rPr>
            <a:t> </a:t>
          </a:r>
          <a:endParaRPr lang="en-AU" sz="1100">
            <a:effectLst/>
            <a:latin typeface="Arial" panose="020B0604020202020204" pitchFamily="34" charset="0"/>
            <a:ea typeface="Cambria" panose="020405030504060302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14</xdr:row>
      <xdr:rowOff>38100</xdr:rowOff>
    </xdr:from>
    <xdr:to>
      <xdr:col>0</xdr:col>
      <xdr:colOff>373380</xdr:colOff>
      <xdr:row>16</xdr:row>
      <xdr:rowOff>76200</xdr:rowOff>
    </xdr:to>
    <xdr:pic>
      <xdr:nvPicPr>
        <xdr:cNvPr id="16387" name="Picture 1" descr="MCj04347500000[1]">
          <a:extLst>
            <a:ext uri="{FF2B5EF4-FFF2-40B4-BE49-F238E27FC236}">
              <a16:creationId xmlns:a16="http://schemas.microsoft.com/office/drawing/2014/main" id="{00000000-0008-0000-0100-0000034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859780"/>
          <a:ext cx="373380" cy="37338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xdr:row>
      <xdr:rowOff>30480</xdr:rowOff>
    </xdr:from>
    <xdr:to>
      <xdr:col>10</xdr:col>
      <xdr:colOff>655320</xdr:colOff>
      <xdr:row>3</xdr:row>
      <xdr:rowOff>152400</xdr:rowOff>
    </xdr:to>
    <xdr:pic>
      <xdr:nvPicPr>
        <xdr:cNvPr id="7174" name="Picture 3" descr="MCj04347500000[1]">
          <a:extLst>
            <a:ext uri="{FF2B5EF4-FFF2-40B4-BE49-F238E27FC236}">
              <a16:creationId xmlns:a16="http://schemas.microsoft.com/office/drawing/2014/main" id="{00000000-0008-0000-0200-000006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507980" y="205740"/>
          <a:ext cx="655320" cy="6477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669175</xdr:colOff>
      <xdr:row>2</xdr:row>
      <xdr:rowOff>76200</xdr:rowOff>
    </xdr:to>
    <xdr:pic>
      <xdr:nvPicPr>
        <xdr:cNvPr id="10244" name="Picture 2" descr="MCj04347500000[1]">
          <a:extLst>
            <a:ext uri="{FF2B5EF4-FFF2-40B4-BE49-F238E27FC236}">
              <a16:creationId xmlns:a16="http://schemas.microsoft.com/office/drawing/2014/main" id="{00000000-0008-0000-0300-0000042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538460" y="0"/>
          <a:ext cx="670560" cy="65532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106680</xdr:colOff>
      <xdr:row>0</xdr:row>
      <xdr:rowOff>144780</xdr:rowOff>
    </xdr:from>
    <xdr:to>
      <xdr:col>10</xdr:col>
      <xdr:colOff>762000</xdr:colOff>
      <xdr:row>3</xdr:row>
      <xdr:rowOff>83820</xdr:rowOff>
    </xdr:to>
    <xdr:pic>
      <xdr:nvPicPr>
        <xdr:cNvPr id="9226" name="Picture 8" descr="MCj04347500000[1]">
          <a:extLst>
            <a:ext uri="{FF2B5EF4-FFF2-40B4-BE49-F238E27FC236}">
              <a16:creationId xmlns:a16="http://schemas.microsoft.com/office/drawing/2014/main" id="{00000000-0008-0000-0400-00000A2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896600" y="144780"/>
          <a:ext cx="655320" cy="64008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t.gov.a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47"/>
  <sheetViews>
    <sheetView showGridLines="0" tabSelected="1" zoomScaleNormal="100" zoomScaleSheetLayoutView="75" workbookViewId="0">
      <selection activeCell="M14" sqref="M14"/>
    </sheetView>
  </sheetViews>
  <sheetFormatPr defaultColWidth="9.1796875" defaultRowHeight="12.5" x14ac:dyDescent="0.25"/>
  <cols>
    <col min="1" max="1" width="9.1796875" style="1"/>
    <col min="2" max="8" width="11.54296875" style="1" customWidth="1"/>
    <col min="9" max="9" width="12.1796875" style="1" customWidth="1"/>
    <col min="10" max="16384" width="9.1796875" style="1"/>
  </cols>
  <sheetData>
    <row r="1" spans="2:12" x14ac:dyDescent="0.25">
      <c r="C1" s="10"/>
      <c r="D1" s="10"/>
      <c r="E1" s="10"/>
      <c r="F1" s="10"/>
      <c r="G1" s="10"/>
      <c r="H1" s="252"/>
      <c r="I1" s="252"/>
    </row>
    <row r="2" spans="2:12" x14ac:dyDescent="0.25">
      <c r="C2" s="10"/>
      <c r="D2" s="10"/>
      <c r="E2" s="10"/>
      <c r="F2" s="10"/>
      <c r="G2" s="10"/>
      <c r="H2" s="252"/>
      <c r="I2" s="252"/>
    </row>
    <row r="3" spans="2:12" x14ac:dyDescent="0.25">
      <c r="H3" s="252"/>
      <c r="I3" s="252"/>
    </row>
    <row r="4" spans="2:12" ht="21.75" customHeight="1" thickBot="1" x14ac:dyDescent="0.4">
      <c r="C4" s="254"/>
      <c r="D4" s="255"/>
      <c r="E4" s="255"/>
      <c r="F4" s="255"/>
      <c r="G4" s="255"/>
      <c r="H4" s="253"/>
      <c r="I4" s="253"/>
    </row>
    <row r="5" spans="2:12" ht="15.5" x14ac:dyDescent="0.35">
      <c r="B5" s="284" t="s">
        <v>170</v>
      </c>
      <c r="C5" s="285"/>
      <c r="D5" s="286"/>
      <c r="E5" s="287"/>
      <c r="F5" s="287"/>
      <c r="G5" s="9"/>
      <c r="H5" s="6" t="s">
        <v>168</v>
      </c>
      <c r="I5" s="7"/>
      <c r="L5" s="39"/>
    </row>
    <row r="6" spans="2:12" ht="55.5" customHeight="1" thickBot="1" x14ac:dyDescent="0.4">
      <c r="B6" s="288" t="s">
        <v>174</v>
      </c>
      <c r="C6" s="289"/>
      <c r="D6" s="289"/>
      <c r="E6" s="289"/>
      <c r="F6" s="289"/>
      <c r="G6" s="289"/>
      <c r="H6" s="289"/>
      <c r="I6" s="290"/>
      <c r="L6" s="40"/>
    </row>
    <row r="7" spans="2:12" ht="15" customHeight="1" thickBot="1" x14ac:dyDescent="0.3"/>
    <row r="8" spans="2:12" ht="24.75" customHeight="1" thickBot="1" x14ac:dyDescent="0.3">
      <c r="B8" s="249" t="s">
        <v>31</v>
      </c>
      <c r="C8" s="250"/>
      <c r="D8" s="250"/>
      <c r="E8" s="250"/>
      <c r="F8" s="250"/>
      <c r="G8" s="250"/>
      <c r="H8" s="250"/>
      <c r="I8" s="251"/>
    </row>
    <row r="9" spans="2:12" ht="15" customHeight="1" thickBot="1" x14ac:dyDescent="0.3"/>
    <row r="10" spans="2:12" ht="19.5" customHeight="1" x14ac:dyDescent="0.25">
      <c r="B10" s="246" t="s">
        <v>29</v>
      </c>
      <c r="C10" s="247"/>
      <c r="D10" s="247"/>
      <c r="E10" s="247"/>
      <c r="F10" s="247"/>
      <c r="G10" s="247"/>
      <c r="H10" s="247"/>
      <c r="I10" s="248"/>
    </row>
    <row r="11" spans="2:12" ht="19.5" customHeight="1" x14ac:dyDescent="0.25">
      <c r="B11" s="244" t="s">
        <v>4</v>
      </c>
      <c r="C11" s="245"/>
      <c r="D11" s="293"/>
      <c r="E11" s="293"/>
      <c r="F11" s="294" t="s">
        <v>34</v>
      </c>
      <c r="G11" s="294"/>
      <c r="H11" s="242"/>
      <c r="I11" s="243"/>
    </row>
    <row r="12" spans="2:12" ht="20.149999999999999" customHeight="1" x14ac:dyDescent="0.25">
      <c r="B12" s="244" t="s">
        <v>5</v>
      </c>
      <c r="C12" s="245"/>
      <c r="D12" s="293"/>
      <c r="E12" s="293"/>
      <c r="F12" s="294" t="s">
        <v>52</v>
      </c>
      <c r="G12" s="294"/>
      <c r="H12" s="242"/>
      <c r="I12" s="243"/>
    </row>
    <row r="13" spans="2:12" ht="20.149999999999999" customHeight="1" x14ac:dyDescent="0.25">
      <c r="B13" s="244" t="s">
        <v>6</v>
      </c>
      <c r="C13" s="245"/>
      <c r="D13" s="293"/>
      <c r="E13" s="293"/>
      <c r="F13" s="294" t="s">
        <v>33</v>
      </c>
      <c r="G13" s="294"/>
      <c r="H13" s="242"/>
      <c r="I13" s="243"/>
    </row>
    <row r="14" spans="2:12" ht="20.149999999999999" customHeight="1" thickBot="1" x14ac:dyDescent="0.3">
      <c r="B14" s="295" t="s">
        <v>32</v>
      </c>
      <c r="C14" s="296"/>
      <c r="D14" s="225"/>
      <c r="E14" s="225"/>
      <c r="F14" s="291"/>
      <c r="G14" s="292"/>
      <c r="H14" s="282"/>
      <c r="I14" s="283"/>
    </row>
    <row r="15" spans="2:12" ht="15" customHeight="1" thickBot="1" x14ac:dyDescent="0.3">
      <c r="B15" s="2"/>
      <c r="C15" s="2"/>
      <c r="D15" s="2"/>
      <c r="E15" s="2"/>
      <c r="F15" s="2"/>
      <c r="G15" s="2"/>
      <c r="H15" s="2"/>
      <c r="I15" s="2"/>
    </row>
    <row r="16" spans="2:12" ht="19.5" customHeight="1" x14ac:dyDescent="0.25">
      <c r="B16" s="246" t="s">
        <v>30</v>
      </c>
      <c r="C16" s="271"/>
      <c r="D16" s="271"/>
      <c r="E16" s="271"/>
      <c r="F16" s="271"/>
      <c r="G16" s="271"/>
      <c r="H16" s="271"/>
      <c r="I16" s="272"/>
    </row>
    <row r="17" spans="2:9" ht="31.5" customHeight="1" x14ac:dyDescent="0.25">
      <c r="B17" s="220" t="s">
        <v>9</v>
      </c>
      <c r="C17" s="219"/>
      <c r="D17" s="221" t="s">
        <v>49</v>
      </c>
      <c r="E17" s="222"/>
      <c r="F17" s="219" t="s">
        <v>10</v>
      </c>
      <c r="G17" s="219"/>
      <c r="H17" s="219" t="s">
        <v>11</v>
      </c>
      <c r="I17" s="274"/>
    </row>
    <row r="18" spans="2:9" ht="19.5" customHeight="1" thickBot="1" x14ac:dyDescent="0.3">
      <c r="B18" s="228"/>
      <c r="C18" s="226"/>
      <c r="D18" s="226"/>
      <c r="E18" s="226"/>
      <c r="F18" s="226"/>
      <c r="G18" s="226"/>
      <c r="H18" s="226"/>
      <c r="I18" s="227"/>
    </row>
    <row r="19" spans="2:9" ht="15" customHeight="1" x14ac:dyDescent="0.25">
      <c r="B19" s="273"/>
      <c r="C19" s="273"/>
      <c r="D19" s="273"/>
      <c r="E19" s="273"/>
      <c r="F19" s="273"/>
      <c r="G19" s="273"/>
      <c r="H19" s="273"/>
      <c r="I19" s="273"/>
    </row>
    <row r="20" spans="2:9" ht="20.149999999999999" customHeight="1" x14ac:dyDescent="0.25">
      <c r="B20" s="229" t="s">
        <v>21</v>
      </c>
      <c r="C20" s="230"/>
      <c r="D20" s="230"/>
      <c r="E20" s="230"/>
      <c r="F20" s="230"/>
      <c r="G20" s="230"/>
      <c r="H20" s="280" t="s">
        <v>7</v>
      </c>
      <c r="I20" s="281"/>
    </row>
    <row r="21" spans="2:9" ht="20.149999999999999" customHeight="1" x14ac:dyDescent="0.25">
      <c r="B21" s="223" t="s">
        <v>70</v>
      </c>
      <c r="C21" s="224"/>
      <c r="D21" s="224"/>
      <c r="E21" s="224"/>
      <c r="F21" s="224"/>
      <c r="G21" s="224"/>
      <c r="H21" s="236">
        <f>Infrastructure!I20</f>
        <v>0</v>
      </c>
      <c r="I21" s="237"/>
    </row>
    <row r="22" spans="2:9" ht="20.149999999999999" customHeight="1" x14ac:dyDescent="0.25">
      <c r="B22" s="223" t="s">
        <v>71</v>
      </c>
      <c r="C22" s="224"/>
      <c r="D22" s="224"/>
      <c r="E22" s="224"/>
      <c r="F22" s="224"/>
      <c r="G22" s="224"/>
      <c r="H22" s="236">
        <f>Exploration!I24</f>
        <v>0</v>
      </c>
      <c r="I22" s="237"/>
    </row>
    <row r="23" spans="2:9" ht="20.149999999999999" customHeight="1" x14ac:dyDescent="0.25">
      <c r="B23" s="275" t="s">
        <v>164</v>
      </c>
      <c r="C23" s="276"/>
      <c r="D23" s="276"/>
      <c r="E23" s="276"/>
      <c r="F23" s="276"/>
      <c r="G23" s="277"/>
      <c r="H23" s="278">
        <f>Closure!I11</f>
        <v>0</v>
      </c>
      <c r="I23" s="279"/>
    </row>
    <row r="24" spans="2:9" ht="15" customHeight="1" x14ac:dyDescent="0.25">
      <c r="B24" s="233"/>
      <c r="C24" s="234"/>
      <c r="D24" s="234"/>
      <c r="E24" s="234"/>
      <c r="F24" s="234"/>
      <c r="G24" s="234"/>
      <c r="H24" s="234"/>
      <c r="I24" s="235"/>
    </row>
    <row r="25" spans="2:9" ht="19.5" customHeight="1" x14ac:dyDescent="0.25">
      <c r="B25" s="229" t="s">
        <v>27</v>
      </c>
      <c r="C25" s="230"/>
      <c r="D25" s="230"/>
      <c r="E25" s="230"/>
      <c r="F25" s="230"/>
      <c r="G25" s="230"/>
      <c r="H25" s="236">
        <f>SUM(H21:H23)</f>
        <v>0</v>
      </c>
      <c r="I25" s="237"/>
    </row>
    <row r="26" spans="2:9" ht="15" customHeight="1" x14ac:dyDescent="0.25">
      <c r="B26" s="238"/>
      <c r="C26" s="239"/>
      <c r="D26" s="239"/>
      <c r="E26" s="239"/>
      <c r="F26" s="239"/>
      <c r="G26" s="239"/>
      <c r="H26" s="239"/>
      <c r="I26" s="240"/>
    </row>
    <row r="27" spans="2:9" ht="19.5" customHeight="1" x14ac:dyDescent="0.25">
      <c r="B27" s="231" t="s">
        <v>16</v>
      </c>
      <c r="C27" s="232"/>
      <c r="D27" s="232"/>
      <c r="E27" s="232"/>
      <c r="F27" s="232"/>
      <c r="G27" s="232"/>
      <c r="H27" s="236">
        <f>H25*0.15</f>
        <v>0</v>
      </c>
      <c r="I27" s="241"/>
    </row>
    <row r="28" spans="2:9" ht="15" customHeight="1" x14ac:dyDescent="0.25">
      <c r="B28" s="233"/>
      <c r="C28" s="234"/>
      <c r="D28" s="234"/>
      <c r="E28" s="234"/>
      <c r="F28" s="234"/>
      <c r="G28" s="234"/>
      <c r="H28" s="234"/>
      <c r="I28" s="235"/>
    </row>
    <row r="29" spans="2:9" ht="19.5" customHeight="1" thickBot="1" x14ac:dyDescent="0.3">
      <c r="B29" s="269" t="s">
        <v>8</v>
      </c>
      <c r="C29" s="270"/>
      <c r="D29" s="270"/>
      <c r="E29" s="270"/>
      <c r="F29" s="270"/>
      <c r="G29" s="270"/>
      <c r="H29" s="267">
        <f>SUM(H25+H27)</f>
        <v>0</v>
      </c>
      <c r="I29" s="268"/>
    </row>
    <row r="30" spans="2:9" ht="23.25" customHeight="1" thickBot="1" x14ac:dyDescent="0.3">
      <c r="B30" s="262"/>
      <c r="C30" s="262"/>
      <c r="D30" s="262"/>
      <c r="E30" s="262"/>
      <c r="F30" s="262"/>
      <c r="G30" s="262"/>
    </row>
    <row r="31" spans="2:9" ht="27" customHeight="1" thickBot="1" x14ac:dyDescent="0.3">
      <c r="B31" s="260" t="s">
        <v>50</v>
      </c>
      <c r="C31" s="261"/>
      <c r="D31" s="261"/>
      <c r="E31" s="261"/>
      <c r="F31" s="261"/>
      <c r="G31" s="261"/>
      <c r="H31" s="258">
        <f>H29</f>
        <v>0</v>
      </c>
      <c r="I31" s="259"/>
    </row>
    <row r="32" spans="2:9" ht="27" customHeight="1" x14ac:dyDescent="0.25">
      <c r="B32" s="213" t="s">
        <v>171</v>
      </c>
      <c r="C32" s="214"/>
      <c r="D32" s="214"/>
      <c r="E32" s="214"/>
      <c r="F32" s="214"/>
      <c r="G32" s="214"/>
      <c r="H32" s="263">
        <f>SUM(H31*0.1)</f>
        <v>0</v>
      </c>
      <c r="I32" s="264"/>
    </row>
    <row r="33" spans="2:9" ht="27" customHeight="1" x14ac:dyDescent="0.25">
      <c r="B33" s="215" t="s">
        <v>172</v>
      </c>
      <c r="C33" s="216"/>
      <c r="D33" s="216"/>
      <c r="E33" s="216"/>
      <c r="F33" s="216"/>
      <c r="G33" s="216"/>
      <c r="H33" s="265">
        <f>SUM(H31-H32)</f>
        <v>0</v>
      </c>
      <c r="I33" s="266"/>
    </row>
    <row r="34" spans="2:9" ht="27" customHeight="1" x14ac:dyDescent="0.25">
      <c r="B34" s="217" t="s">
        <v>173</v>
      </c>
      <c r="C34" s="218"/>
      <c r="D34" s="218"/>
      <c r="E34" s="218"/>
      <c r="F34" s="218"/>
      <c r="G34" s="218"/>
      <c r="H34" s="265">
        <f>SUM(H33*0.01)</f>
        <v>0</v>
      </c>
      <c r="I34" s="266"/>
    </row>
    <row r="35" spans="2:9" ht="14.25" customHeight="1" x14ac:dyDescent="0.25"/>
    <row r="36" spans="2:9" ht="20.25" customHeight="1" x14ac:dyDescent="0.25">
      <c r="B36" s="257" t="s">
        <v>51</v>
      </c>
      <c r="C36" s="257"/>
      <c r="D36" s="257"/>
      <c r="E36" s="257"/>
      <c r="F36" s="257"/>
      <c r="G36" s="257"/>
      <c r="H36" s="256"/>
      <c r="I36" s="256"/>
    </row>
    <row r="37" spans="2:9" ht="20.25" customHeight="1" x14ac:dyDescent="0.25"/>
    <row r="38" spans="2:9" ht="20.25" customHeight="1" x14ac:dyDescent="0.25"/>
    <row r="39" spans="2:9" ht="20.25" customHeight="1" x14ac:dyDescent="0.25"/>
    <row r="40" spans="2:9" ht="20.25" customHeight="1" x14ac:dyDescent="0.25"/>
    <row r="41" spans="2:9" ht="20.25" customHeight="1" x14ac:dyDescent="0.25"/>
    <row r="42" spans="2:9" ht="20.149999999999999" customHeight="1" x14ac:dyDescent="0.25"/>
    <row r="43" spans="2:9" ht="20.149999999999999" customHeight="1" x14ac:dyDescent="0.25"/>
    <row r="44" spans="2:9" ht="20.149999999999999" customHeight="1" x14ac:dyDescent="0.25"/>
    <row r="45" spans="2:9" ht="20.149999999999999" customHeight="1" x14ac:dyDescent="0.25"/>
    <row r="46" spans="2:9" ht="20.149999999999999" customHeight="1" x14ac:dyDescent="0.25"/>
    <row r="47" spans="2:9" ht="20.149999999999999" customHeight="1" x14ac:dyDescent="0.25"/>
  </sheetData>
  <mergeCells count="61">
    <mergeCell ref="H13:I13"/>
    <mergeCell ref="H14:I14"/>
    <mergeCell ref="B5:C5"/>
    <mergeCell ref="D5:F5"/>
    <mergeCell ref="B6:I6"/>
    <mergeCell ref="F14:G14"/>
    <mergeCell ref="D11:E11"/>
    <mergeCell ref="D12:E12"/>
    <mergeCell ref="D13:E13"/>
    <mergeCell ref="H12:I12"/>
    <mergeCell ref="B13:C13"/>
    <mergeCell ref="F11:G11"/>
    <mergeCell ref="F12:G12"/>
    <mergeCell ref="B12:C12"/>
    <mergeCell ref="F13:G13"/>
    <mergeCell ref="B14:C14"/>
    <mergeCell ref="H29:I29"/>
    <mergeCell ref="B29:G29"/>
    <mergeCell ref="B28:I28"/>
    <mergeCell ref="B16:I16"/>
    <mergeCell ref="B19:C19"/>
    <mergeCell ref="D19:E19"/>
    <mergeCell ref="F19:G19"/>
    <mergeCell ref="H19:I19"/>
    <mergeCell ref="H17:I17"/>
    <mergeCell ref="F18:G18"/>
    <mergeCell ref="B23:G23"/>
    <mergeCell ref="H23:I23"/>
    <mergeCell ref="H22:I22"/>
    <mergeCell ref="B22:G22"/>
    <mergeCell ref="H20:I20"/>
    <mergeCell ref="H21:I21"/>
    <mergeCell ref="H36:I36"/>
    <mergeCell ref="B36:G36"/>
    <mergeCell ref="H31:I31"/>
    <mergeCell ref="B31:G31"/>
    <mergeCell ref="B30:G30"/>
    <mergeCell ref="H32:I32"/>
    <mergeCell ref="H33:I33"/>
    <mergeCell ref="H34:I34"/>
    <mergeCell ref="H11:I11"/>
    <mergeCell ref="B11:C11"/>
    <mergeCell ref="B10:I10"/>
    <mergeCell ref="B8:I8"/>
    <mergeCell ref="H1:I4"/>
    <mergeCell ref="C4:G4"/>
    <mergeCell ref="B27:G27"/>
    <mergeCell ref="B24:I24"/>
    <mergeCell ref="H25:I25"/>
    <mergeCell ref="B26:I26"/>
    <mergeCell ref="H27:I27"/>
    <mergeCell ref="H18:I18"/>
    <mergeCell ref="B18:C18"/>
    <mergeCell ref="D18:E18"/>
    <mergeCell ref="B20:G20"/>
    <mergeCell ref="B25:G25"/>
    <mergeCell ref="F17:G17"/>
    <mergeCell ref="B17:C17"/>
    <mergeCell ref="D17:E17"/>
    <mergeCell ref="B21:G21"/>
    <mergeCell ref="D14:E14"/>
  </mergeCells>
  <phoneticPr fontId="2" type="noConversion"/>
  <hyperlinks>
    <hyperlink ref="I4" r:id="rId1" display="www.nt.gov.au" xr:uid="{00000000-0004-0000-0000-000000000000}"/>
  </hyperlinks>
  <printOptions horizontalCentered="1" verticalCentered="1"/>
  <pageMargins left="0.74803149606299213" right="0.74803149606299213" top="0.51181102362204722" bottom="0.98425196850393704" header="0.51181102362204722" footer="0.51181102362204722"/>
  <pageSetup paperSize="9" scale="85"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18"/>
  <sheetViews>
    <sheetView zoomScaleNormal="100" workbookViewId="0">
      <selection activeCell="C20" sqref="C20"/>
    </sheetView>
  </sheetViews>
  <sheetFormatPr defaultRowHeight="12.5" x14ac:dyDescent="0.25"/>
  <cols>
    <col min="1" max="1" width="31.54296875" bestFit="1" customWidth="1"/>
    <col min="2" max="2" width="13.81640625" style="210" customWidth="1"/>
    <col min="3" max="3" width="27.26953125" style="210" bestFit="1" customWidth="1"/>
    <col min="4" max="4" width="26.81640625" style="210" customWidth="1"/>
  </cols>
  <sheetData>
    <row r="2" spans="1:4" ht="13" x14ac:dyDescent="0.3">
      <c r="A2" s="71" t="s">
        <v>54</v>
      </c>
      <c r="B2" s="203"/>
      <c r="C2" s="203"/>
      <c r="D2" s="203"/>
    </row>
    <row r="3" spans="1:4" x14ac:dyDescent="0.25">
      <c r="A3" s="65"/>
      <c r="B3" s="203"/>
      <c r="C3" s="203"/>
      <c r="D3" s="203"/>
    </row>
    <row r="4" spans="1:4" ht="26" x14ac:dyDescent="0.3">
      <c r="A4" s="71" t="s">
        <v>57</v>
      </c>
      <c r="B4" s="204" t="s">
        <v>69</v>
      </c>
      <c r="C4" s="205" t="s">
        <v>59</v>
      </c>
      <c r="D4" s="204" t="s">
        <v>58</v>
      </c>
    </row>
    <row r="5" spans="1:4" x14ac:dyDescent="0.25">
      <c r="A5" s="65" t="s">
        <v>55</v>
      </c>
      <c r="B5" s="203"/>
      <c r="C5" s="203"/>
      <c r="D5" s="203"/>
    </row>
    <row r="6" spans="1:4" ht="13" thickBot="1" x14ac:dyDescent="0.3">
      <c r="A6" s="72" t="s">
        <v>56</v>
      </c>
      <c r="B6" s="206"/>
      <c r="C6" s="206"/>
      <c r="D6" s="206"/>
    </row>
    <row r="7" spans="1:4" ht="9" customHeight="1" thickTop="1" x14ac:dyDescent="0.25">
      <c r="A7" s="73"/>
      <c r="B7" s="207"/>
      <c r="C7" s="207"/>
      <c r="D7" s="207"/>
    </row>
    <row r="8" spans="1:4" ht="13" x14ac:dyDescent="0.3">
      <c r="A8" s="71" t="s">
        <v>93</v>
      </c>
      <c r="B8" s="203"/>
      <c r="C8" s="203"/>
      <c r="D8" s="203"/>
    </row>
    <row r="9" spans="1:4" x14ac:dyDescent="0.25">
      <c r="A9" s="113" t="s">
        <v>97</v>
      </c>
      <c r="B9" s="208"/>
      <c r="C9" s="203"/>
      <c r="D9" s="203"/>
    </row>
    <row r="10" spans="1:4" x14ac:dyDescent="0.25">
      <c r="A10" s="113" t="s">
        <v>94</v>
      </c>
      <c r="B10" s="208"/>
      <c r="C10" s="203"/>
      <c r="D10" s="203"/>
    </row>
    <row r="11" spans="1:4" x14ac:dyDescent="0.25">
      <c r="A11" s="113" t="s">
        <v>95</v>
      </c>
      <c r="B11" s="208"/>
      <c r="C11" s="203"/>
      <c r="D11" s="203"/>
    </row>
    <row r="12" spans="1:4" x14ac:dyDescent="0.25">
      <c r="A12" s="113" t="s">
        <v>96</v>
      </c>
      <c r="B12" s="208"/>
      <c r="C12" s="203"/>
      <c r="D12" s="203"/>
    </row>
    <row r="13" spans="1:4" x14ac:dyDescent="0.25">
      <c r="A13" s="113" t="s">
        <v>122</v>
      </c>
      <c r="B13" s="208"/>
      <c r="C13" s="203"/>
      <c r="D13" s="203"/>
    </row>
    <row r="14" spans="1:4" ht="13" x14ac:dyDescent="0.3">
      <c r="A14" s="71" t="s">
        <v>0</v>
      </c>
      <c r="B14" s="209">
        <f>SUM(B9:B13)</f>
        <v>0</v>
      </c>
      <c r="C14" s="204"/>
      <c r="D14" s="204"/>
    </row>
    <row r="18" spans="1:1" ht="13" x14ac:dyDescent="0.3">
      <c r="A18" s="77" t="s">
        <v>169</v>
      </c>
    </row>
  </sheetData>
  <phoneticPr fontId="2" type="noConversion"/>
  <pageMargins left="0.74803149606299213" right="0.74803149606299213" top="0.98425196850393704" bottom="0.98425196850393704" header="0.51181102362204722" footer="0.51181102362204722"/>
  <pageSetup paperSize="9"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27"/>
  <sheetViews>
    <sheetView showGridLines="0" zoomScaleNormal="100" zoomScaleSheetLayoutView="75" workbookViewId="0">
      <selection activeCell="I20" sqref="I20"/>
    </sheetView>
  </sheetViews>
  <sheetFormatPr defaultRowHeight="12.5" x14ac:dyDescent="0.25"/>
  <cols>
    <col min="2" max="2" width="18.26953125" style="45" customWidth="1"/>
    <col min="3" max="3" width="10.7265625" customWidth="1"/>
    <col min="4" max="4" width="11.7265625" customWidth="1"/>
    <col min="5" max="5" width="7.7265625" customWidth="1"/>
    <col min="6" max="6" width="11.1796875" style="8" customWidth="1"/>
    <col min="7" max="7" width="11.1796875" customWidth="1"/>
    <col min="8" max="8" width="9" style="78" customWidth="1"/>
    <col min="9" max="9" width="10.7265625" customWidth="1"/>
    <col min="10" max="10" width="54.1796875" customWidth="1"/>
    <col min="11" max="11" width="54" customWidth="1"/>
  </cols>
  <sheetData>
    <row r="1" spans="2:12" ht="14.25" customHeight="1" thickBot="1" x14ac:dyDescent="0.3"/>
    <row r="2" spans="2:12" ht="31.5" customHeight="1" thickBot="1" x14ac:dyDescent="0.3">
      <c r="B2" s="300" t="s">
        <v>28</v>
      </c>
      <c r="C2" s="301"/>
      <c r="D2" s="301"/>
      <c r="E2" s="301"/>
      <c r="F2" s="301"/>
      <c r="G2" s="301"/>
      <c r="H2" s="301"/>
      <c r="I2" s="301"/>
      <c r="J2" s="302"/>
    </row>
    <row r="3" spans="2:12" ht="10.5" customHeight="1" thickBot="1" x14ac:dyDescent="0.3">
      <c r="B3" s="46"/>
      <c r="C3" s="11"/>
      <c r="D3" s="11"/>
      <c r="E3" s="11"/>
      <c r="F3" s="54"/>
      <c r="G3" s="11"/>
      <c r="H3" s="79"/>
      <c r="I3" s="12"/>
      <c r="J3" s="1"/>
    </row>
    <row r="4" spans="2:12" ht="45.75" customHeight="1" thickBot="1" x14ac:dyDescent="0.35">
      <c r="B4" s="101" t="s">
        <v>19</v>
      </c>
      <c r="C4" s="303" t="s">
        <v>1</v>
      </c>
      <c r="D4" s="303"/>
      <c r="E4" s="105" t="s">
        <v>2</v>
      </c>
      <c r="F4" s="106" t="s">
        <v>15</v>
      </c>
      <c r="G4" s="107" t="s">
        <v>14</v>
      </c>
      <c r="H4" s="107" t="s">
        <v>13</v>
      </c>
      <c r="I4" s="108" t="s">
        <v>12</v>
      </c>
      <c r="J4" s="150" t="s">
        <v>18</v>
      </c>
      <c r="K4" s="148" t="s">
        <v>102</v>
      </c>
    </row>
    <row r="5" spans="2:12" ht="34.5" customHeight="1" x14ac:dyDescent="0.25">
      <c r="B5" s="102" t="s">
        <v>74</v>
      </c>
      <c r="C5" s="297" t="s">
        <v>123</v>
      </c>
      <c r="D5" s="297"/>
      <c r="E5" s="35" t="s">
        <v>36</v>
      </c>
      <c r="F5" s="26" t="s">
        <v>63</v>
      </c>
      <c r="G5" s="32">
        <v>75</v>
      </c>
      <c r="H5" s="81"/>
      <c r="I5" s="24">
        <f t="shared" ref="I5" si="0">G5*H5</f>
        <v>0</v>
      </c>
      <c r="J5" s="157" t="s">
        <v>156</v>
      </c>
      <c r="K5" s="154"/>
    </row>
    <row r="6" spans="2:12" ht="34.5" customHeight="1" x14ac:dyDescent="0.25">
      <c r="B6" s="110"/>
      <c r="C6" s="304" t="s">
        <v>91</v>
      </c>
      <c r="D6" s="305"/>
      <c r="E6" s="98" t="s">
        <v>36</v>
      </c>
      <c r="F6" s="111" t="s">
        <v>35</v>
      </c>
      <c r="G6" s="92">
        <v>15</v>
      </c>
      <c r="H6" s="82"/>
      <c r="I6" s="36">
        <f t="shared" ref="I6" si="1">G6*H6</f>
        <v>0</v>
      </c>
      <c r="J6" s="143" t="s">
        <v>104</v>
      </c>
      <c r="K6" s="137"/>
    </row>
    <row r="7" spans="2:12" ht="32.25" customHeight="1" x14ac:dyDescent="0.25">
      <c r="B7" s="103"/>
      <c r="C7" s="297" t="s">
        <v>92</v>
      </c>
      <c r="D7" s="297"/>
      <c r="E7" s="99" t="s">
        <v>37</v>
      </c>
      <c r="F7" s="55">
        <v>200</v>
      </c>
      <c r="G7" s="23">
        <v>200</v>
      </c>
      <c r="H7" s="59"/>
      <c r="I7" s="24">
        <f t="shared" ref="I7:I16" si="2">G7*H7</f>
        <v>0</v>
      </c>
      <c r="J7" s="143" t="s">
        <v>76</v>
      </c>
      <c r="K7" s="137"/>
    </row>
    <row r="8" spans="2:12" ht="32.25" customHeight="1" x14ac:dyDescent="0.25">
      <c r="B8" s="298"/>
      <c r="C8" s="297" t="s">
        <v>127</v>
      </c>
      <c r="D8" s="297"/>
      <c r="E8" s="99" t="s">
        <v>17</v>
      </c>
      <c r="F8" s="31" t="s">
        <v>126</v>
      </c>
      <c r="G8" s="162">
        <v>55</v>
      </c>
      <c r="H8" s="83"/>
      <c r="I8" s="24">
        <f t="shared" si="2"/>
        <v>0</v>
      </c>
      <c r="J8" s="144" t="s">
        <v>128</v>
      </c>
      <c r="K8" s="159"/>
      <c r="L8" s="66"/>
    </row>
    <row r="9" spans="2:12" ht="38.25" customHeight="1" x14ac:dyDescent="0.25">
      <c r="B9" s="298"/>
      <c r="C9" s="299" t="s">
        <v>75</v>
      </c>
      <c r="D9" s="297"/>
      <c r="E9" s="100" t="s">
        <v>37</v>
      </c>
      <c r="F9" s="22">
        <v>650</v>
      </c>
      <c r="G9" s="32">
        <v>650</v>
      </c>
      <c r="H9" s="81"/>
      <c r="I9" s="24">
        <f t="shared" si="2"/>
        <v>0</v>
      </c>
      <c r="J9" s="144" t="s">
        <v>124</v>
      </c>
      <c r="K9" s="137"/>
      <c r="L9" s="66"/>
    </row>
    <row r="10" spans="2:12" ht="32.25" customHeight="1" x14ac:dyDescent="0.25">
      <c r="B10" s="103"/>
      <c r="C10" s="297" t="s">
        <v>73</v>
      </c>
      <c r="D10" s="297"/>
      <c r="E10" s="99" t="s">
        <v>17</v>
      </c>
      <c r="F10" s="53" t="s">
        <v>42</v>
      </c>
      <c r="G10" s="23">
        <v>3</v>
      </c>
      <c r="H10" s="81"/>
      <c r="I10" s="24">
        <f t="shared" ref="I10" si="3">G10*H10</f>
        <v>0</v>
      </c>
      <c r="J10" s="143" t="s">
        <v>118</v>
      </c>
      <c r="K10" s="137"/>
      <c r="L10" s="66"/>
    </row>
    <row r="11" spans="2:12" ht="32.25" customHeight="1" x14ac:dyDescent="0.25">
      <c r="B11" s="103"/>
      <c r="C11" s="299" t="s">
        <v>125</v>
      </c>
      <c r="D11" s="297"/>
      <c r="E11" s="164" t="s">
        <v>38</v>
      </c>
      <c r="F11" s="166" t="s">
        <v>131</v>
      </c>
      <c r="G11" s="165">
        <v>1000</v>
      </c>
      <c r="H11" s="81"/>
      <c r="I11" s="24">
        <f t="shared" si="2"/>
        <v>0</v>
      </c>
      <c r="J11" s="143" t="s">
        <v>119</v>
      </c>
      <c r="K11" s="163"/>
    </row>
    <row r="12" spans="2:12" ht="32.25" customHeight="1" x14ac:dyDescent="0.25">
      <c r="B12" s="103"/>
      <c r="C12" s="297" t="s">
        <v>80</v>
      </c>
      <c r="D12" s="297"/>
      <c r="E12" s="35" t="s">
        <v>37</v>
      </c>
      <c r="F12" s="22" t="s">
        <v>39</v>
      </c>
      <c r="G12" s="32">
        <v>2000</v>
      </c>
      <c r="H12" s="81"/>
      <c r="I12" s="24">
        <f t="shared" ref="I12" si="4">G12*H12</f>
        <v>0</v>
      </c>
      <c r="J12" s="143" t="s">
        <v>133</v>
      </c>
      <c r="K12" s="137"/>
    </row>
    <row r="13" spans="2:12" ht="32.25" customHeight="1" thickBot="1" x14ac:dyDescent="0.3">
      <c r="B13" s="104"/>
      <c r="C13" s="306" t="s">
        <v>90</v>
      </c>
      <c r="D13" s="306"/>
      <c r="E13" s="114" t="s">
        <v>17</v>
      </c>
      <c r="F13" s="115" t="s">
        <v>89</v>
      </c>
      <c r="G13" s="116">
        <v>5</v>
      </c>
      <c r="H13" s="117"/>
      <c r="I13" s="118">
        <f t="shared" ref="I13" si="5">H13*G13</f>
        <v>0</v>
      </c>
      <c r="J13" s="143" t="s">
        <v>120</v>
      </c>
      <c r="K13" s="155"/>
    </row>
    <row r="14" spans="2:12" ht="14.25" customHeight="1" thickBot="1" x14ac:dyDescent="0.3">
      <c r="B14" s="309"/>
      <c r="C14" s="310"/>
      <c r="D14" s="310"/>
      <c r="E14" s="310"/>
      <c r="F14" s="310"/>
      <c r="G14" s="310"/>
      <c r="H14" s="311"/>
      <c r="I14" s="109">
        <f>SUM(I5:I13)</f>
        <v>0</v>
      </c>
      <c r="J14" s="151"/>
      <c r="K14" s="153"/>
    </row>
    <row r="15" spans="2:12" ht="50.25" customHeight="1" x14ac:dyDescent="0.25">
      <c r="B15" s="307" t="s">
        <v>22</v>
      </c>
      <c r="C15" s="316" t="s">
        <v>129</v>
      </c>
      <c r="D15" s="317"/>
      <c r="E15" s="33" t="s">
        <v>3</v>
      </c>
      <c r="F15" s="167" t="s">
        <v>135</v>
      </c>
      <c r="G15" s="34">
        <v>1000</v>
      </c>
      <c r="H15" s="80"/>
      <c r="I15" s="24">
        <f t="shared" si="2"/>
        <v>0</v>
      </c>
      <c r="J15" s="152" t="s">
        <v>134</v>
      </c>
      <c r="K15" s="154"/>
    </row>
    <row r="16" spans="2:12" ht="32.25" customHeight="1" x14ac:dyDescent="0.25">
      <c r="B16" s="308"/>
      <c r="C16" s="299" t="s">
        <v>78</v>
      </c>
      <c r="D16" s="297"/>
      <c r="E16" s="158" t="s">
        <v>146</v>
      </c>
      <c r="F16" s="22" t="s">
        <v>145</v>
      </c>
      <c r="G16" s="32">
        <v>0.55000000000000004</v>
      </c>
      <c r="H16" s="81"/>
      <c r="I16" s="24">
        <f t="shared" si="2"/>
        <v>0</v>
      </c>
      <c r="J16" s="131" t="s">
        <v>121</v>
      </c>
      <c r="K16" s="156"/>
    </row>
    <row r="17" spans="2:11" ht="32.25" customHeight="1" x14ac:dyDescent="0.25">
      <c r="B17" s="308"/>
      <c r="C17" s="299" t="s">
        <v>77</v>
      </c>
      <c r="D17" s="297"/>
      <c r="E17" s="35" t="s">
        <v>3</v>
      </c>
      <c r="F17" s="22" t="s">
        <v>40</v>
      </c>
      <c r="G17" s="32">
        <v>2000</v>
      </c>
      <c r="H17" s="81"/>
      <c r="I17" s="24">
        <f>G17*H17</f>
        <v>0</v>
      </c>
      <c r="J17" s="131" t="s">
        <v>136</v>
      </c>
      <c r="K17" s="202"/>
    </row>
    <row r="18" spans="2:11" ht="33" customHeight="1" thickBot="1" x14ac:dyDescent="0.3">
      <c r="B18" s="308"/>
      <c r="C18" s="312" t="s">
        <v>158</v>
      </c>
      <c r="D18" s="313"/>
      <c r="E18" s="189" t="s">
        <v>159</v>
      </c>
      <c r="F18" s="31" t="s">
        <v>161</v>
      </c>
      <c r="G18" s="190">
        <v>750</v>
      </c>
      <c r="H18" s="191"/>
      <c r="I18" s="24">
        <f>G18*H18</f>
        <v>0</v>
      </c>
      <c r="J18" s="134" t="s">
        <v>162</v>
      </c>
      <c r="K18" s="155"/>
    </row>
    <row r="19" spans="2:11" ht="14.25" customHeight="1" thickBot="1" x14ac:dyDescent="0.3">
      <c r="B19" s="56"/>
      <c r="C19" s="321"/>
      <c r="D19" s="321"/>
      <c r="E19" s="42"/>
      <c r="F19" s="43"/>
      <c r="G19" s="44"/>
      <c r="H19" s="84"/>
      <c r="I19" s="41">
        <f>SUM(I15:I18)</f>
        <v>0</v>
      </c>
      <c r="J19" s="151"/>
      <c r="K19" s="153"/>
    </row>
    <row r="20" spans="2:11" ht="13" thickBot="1" x14ac:dyDescent="0.3">
      <c r="B20" s="318" t="s">
        <v>20</v>
      </c>
      <c r="C20" s="319"/>
      <c r="D20" s="319"/>
      <c r="E20" s="319"/>
      <c r="F20" s="319"/>
      <c r="G20" s="319"/>
      <c r="H20" s="320"/>
      <c r="I20" s="27">
        <f>SUM(I14,I19)</f>
        <v>0</v>
      </c>
      <c r="J20" s="146"/>
      <c r="K20" s="153"/>
    </row>
    <row r="26" spans="2:11" x14ac:dyDescent="0.25">
      <c r="B26" s="30"/>
      <c r="C26" s="30"/>
      <c r="D26" s="30"/>
      <c r="E26" s="30"/>
      <c r="F26" s="58"/>
      <c r="G26" s="30"/>
      <c r="H26" s="5"/>
      <c r="I26" s="30"/>
      <c r="J26" s="30"/>
    </row>
    <row r="27" spans="2:11" ht="43.5" customHeight="1" x14ac:dyDescent="0.25">
      <c r="B27" s="314"/>
      <c r="C27" s="315"/>
      <c r="D27" s="315"/>
      <c r="E27" s="315"/>
      <c r="F27" s="315"/>
      <c r="G27" s="315"/>
      <c r="H27" s="315"/>
      <c r="I27" s="315"/>
      <c r="J27" s="315"/>
    </row>
  </sheetData>
  <mergeCells count="21">
    <mergeCell ref="B27:J27"/>
    <mergeCell ref="C17:D17"/>
    <mergeCell ref="C15:D15"/>
    <mergeCell ref="C16:D16"/>
    <mergeCell ref="B20:H20"/>
    <mergeCell ref="C19:D19"/>
    <mergeCell ref="C13:D13"/>
    <mergeCell ref="C11:D11"/>
    <mergeCell ref="C12:D12"/>
    <mergeCell ref="B15:B18"/>
    <mergeCell ref="B14:H14"/>
    <mergeCell ref="C18:D18"/>
    <mergeCell ref="C10:D10"/>
    <mergeCell ref="B8:B9"/>
    <mergeCell ref="C9:D9"/>
    <mergeCell ref="C7:D7"/>
    <mergeCell ref="B2:J2"/>
    <mergeCell ref="C4:D4"/>
    <mergeCell ref="C5:D5"/>
    <mergeCell ref="C6:D6"/>
    <mergeCell ref="C8:D8"/>
  </mergeCells>
  <phoneticPr fontId="2" type="noConversion"/>
  <pageMargins left="0.74803149606299213" right="0.74803149606299213" top="1.2204724409448819" bottom="0.74803149606299213" header="0.35433070866141736" footer="0.51181102362204722"/>
  <pageSetup paperSize="9" scale="6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95"/>
  <sheetViews>
    <sheetView showGridLines="0" topLeftCell="A13" zoomScaleNormal="100" zoomScaleSheetLayoutView="75" workbookViewId="0">
      <selection activeCell="H20" sqref="H20"/>
    </sheetView>
  </sheetViews>
  <sheetFormatPr defaultColWidth="9.1796875" defaultRowHeight="12.5" x14ac:dyDescent="0.25"/>
  <cols>
    <col min="1" max="1" width="9.1796875" style="1"/>
    <col min="2" max="2" width="18.26953125" style="1" customWidth="1"/>
    <col min="3" max="3" width="10.81640625" style="1" customWidth="1"/>
    <col min="4" max="4" width="11.7265625" style="1" customWidth="1"/>
    <col min="5" max="5" width="7.453125" style="4" customWidth="1"/>
    <col min="6" max="6" width="11.1796875" style="4" customWidth="1"/>
    <col min="7" max="7" width="11.1796875" style="1" customWidth="1"/>
    <col min="8" max="8" width="9.1796875" style="3"/>
    <col min="9" max="9" width="10.54296875" style="1" customWidth="1"/>
    <col min="10" max="10" width="54.26953125" style="1" customWidth="1"/>
    <col min="11" max="11" width="53.7265625" style="1" customWidth="1"/>
    <col min="12" max="16384" width="9.1796875" style="1"/>
  </cols>
  <sheetData>
    <row r="1" spans="2:11" ht="13" thickBot="1" x14ac:dyDescent="0.3">
      <c r="E1" s="1"/>
      <c r="F1" s="1"/>
    </row>
    <row r="2" spans="2:11" ht="32.25" customHeight="1" thickBot="1" x14ac:dyDescent="0.3">
      <c r="B2" s="300" t="s">
        <v>23</v>
      </c>
      <c r="C2" s="301"/>
      <c r="D2" s="301"/>
      <c r="E2" s="301"/>
      <c r="F2" s="301"/>
      <c r="G2" s="301"/>
      <c r="H2" s="301"/>
      <c r="I2" s="301"/>
      <c r="J2" s="302"/>
    </row>
    <row r="3" spans="2:11" ht="9.75" customHeight="1" thickBot="1" x14ac:dyDescent="0.3">
      <c r="B3" s="11"/>
      <c r="C3" s="11"/>
      <c r="D3" s="11"/>
      <c r="E3" s="11"/>
      <c r="F3" s="11"/>
      <c r="G3" s="11"/>
      <c r="H3" s="79"/>
      <c r="I3" s="12"/>
    </row>
    <row r="4" spans="2:11" ht="30.5" thickBot="1" x14ac:dyDescent="0.35">
      <c r="B4" s="13" t="s">
        <v>19</v>
      </c>
      <c r="C4" s="336" t="s">
        <v>1</v>
      </c>
      <c r="D4" s="336"/>
      <c r="E4" s="14" t="s">
        <v>2</v>
      </c>
      <c r="F4" s="15" t="s">
        <v>15</v>
      </c>
      <c r="G4" s="16" t="s">
        <v>14</v>
      </c>
      <c r="H4" s="16" t="s">
        <v>13</v>
      </c>
      <c r="I4" s="17" t="s">
        <v>12</v>
      </c>
      <c r="J4" s="142" t="s">
        <v>18</v>
      </c>
      <c r="K4" s="148" t="s">
        <v>102</v>
      </c>
    </row>
    <row r="5" spans="2:11" ht="48" customHeight="1" x14ac:dyDescent="0.25">
      <c r="B5" s="337" t="s">
        <v>24</v>
      </c>
      <c r="C5" s="316" t="s">
        <v>86</v>
      </c>
      <c r="D5" s="317"/>
      <c r="E5" s="18" t="s">
        <v>37</v>
      </c>
      <c r="F5" s="67" t="s">
        <v>67</v>
      </c>
      <c r="G5" s="19">
        <v>150</v>
      </c>
      <c r="H5" s="85"/>
      <c r="I5" s="20">
        <f>G5*H5</f>
        <v>0</v>
      </c>
      <c r="J5" s="133" t="s">
        <v>138</v>
      </c>
      <c r="K5" s="94"/>
    </row>
    <row r="6" spans="2:11" ht="32.25" customHeight="1" x14ac:dyDescent="0.25">
      <c r="B6" s="338"/>
      <c r="C6" s="299" t="s">
        <v>83</v>
      </c>
      <c r="D6" s="339"/>
      <c r="E6" s="21" t="s">
        <v>37</v>
      </c>
      <c r="F6" s="28">
        <v>1250</v>
      </c>
      <c r="G6" s="23">
        <v>1250</v>
      </c>
      <c r="H6" s="59"/>
      <c r="I6" s="24">
        <f t="shared" ref="I6:I13" si="0">G6*H6</f>
        <v>0</v>
      </c>
      <c r="J6" s="133" t="s">
        <v>82</v>
      </c>
      <c r="K6" s="147"/>
    </row>
    <row r="7" spans="2:11" ht="45.75" customHeight="1" x14ac:dyDescent="0.25">
      <c r="B7" s="338"/>
      <c r="C7" s="334" t="s">
        <v>84</v>
      </c>
      <c r="D7" s="335"/>
      <c r="E7" s="21" t="s">
        <v>44</v>
      </c>
      <c r="F7" s="28" t="s">
        <v>45</v>
      </c>
      <c r="G7" s="23">
        <v>100</v>
      </c>
      <c r="H7" s="59"/>
      <c r="I7" s="24">
        <f t="shared" si="0"/>
        <v>0</v>
      </c>
      <c r="J7" s="133" t="s">
        <v>139</v>
      </c>
      <c r="K7" s="147"/>
    </row>
    <row r="8" spans="2:11" ht="37.5" customHeight="1" x14ac:dyDescent="0.25">
      <c r="B8" s="308"/>
      <c r="C8" s="299" t="s">
        <v>87</v>
      </c>
      <c r="D8" s="297"/>
      <c r="E8" s="21" t="s">
        <v>3</v>
      </c>
      <c r="F8" s="192" t="s">
        <v>149</v>
      </c>
      <c r="G8" s="23">
        <v>900</v>
      </c>
      <c r="H8" s="59"/>
      <c r="I8" s="24">
        <f t="shared" si="0"/>
        <v>0</v>
      </c>
      <c r="J8" s="133" t="s">
        <v>115</v>
      </c>
      <c r="K8" s="147"/>
    </row>
    <row r="9" spans="2:11" ht="30" x14ac:dyDescent="0.25">
      <c r="B9" s="308"/>
      <c r="C9" s="334" t="s">
        <v>150</v>
      </c>
      <c r="D9" s="335"/>
      <c r="E9" s="21" t="s">
        <v>37</v>
      </c>
      <c r="F9" s="28" t="s">
        <v>151</v>
      </c>
      <c r="G9" s="23">
        <v>1600</v>
      </c>
      <c r="H9" s="59"/>
      <c r="I9" s="24">
        <f t="shared" si="0"/>
        <v>0</v>
      </c>
      <c r="J9" s="143" t="s">
        <v>140</v>
      </c>
      <c r="K9" s="147"/>
    </row>
    <row r="10" spans="2:11" ht="32.25" customHeight="1" x14ac:dyDescent="0.25">
      <c r="B10" s="308"/>
      <c r="C10" s="299" t="s">
        <v>85</v>
      </c>
      <c r="D10" s="297"/>
      <c r="E10" s="21" t="s">
        <v>64</v>
      </c>
      <c r="F10" s="26" t="s">
        <v>42</v>
      </c>
      <c r="G10" s="23">
        <v>3</v>
      </c>
      <c r="H10" s="59"/>
      <c r="I10" s="24">
        <f t="shared" si="0"/>
        <v>0</v>
      </c>
      <c r="J10" s="133" t="s">
        <v>157</v>
      </c>
      <c r="K10" s="147"/>
    </row>
    <row r="11" spans="2:11" ht="32.25" customHeight="1" x14ac:dyDescent="0.25">
      <c r="B11" s="308"/>
      <c r="C11" s="340" t="s">
        <v>167</v>
      </c>
      <c r="D11" s="341"/>
      <c r="E11" s="21" t="s">
        <v>17</v>
      </c>
      <c r="F11" s="26" t="s">
        <v>46</v>
      </c>
      <c r="G11" s="23">
        <v>2</v>
      </c>
      <c r="H11" s="59"/>
      <c r="I11" s="36">
        <f t="shared" si="0"/>
        <v>0</v>
      </c>
      <c r="J11" s="133" t="s">
        <v>117</v>
      </c>
      <c r="K11" s="147"/>
    </row>
    <row r="12" spans="2:11" ht="45.75" customHeight="1" x14ac:dyDescent="0.25">
      <c r="B12" s="308"/>
      <c r="C12" s="304" t="s">
        <v>153</v>
      </c>
      <c r="D12" s="304"/>
      <c r="E12" s="183" t="s">
        <v>146</v>
      </c>
      <c r="F12" s="184" t="s">
        <v>154</v>
      </c>
      <c r="G12" s="185">
        <v>3</v>
      </c>
      <c r="H12" s="186"/>
      <c r="I12" s="182">
        <f>H12*G12</f>
        <v>0</v>
      </c>
      <c r="J12" s="94" t="s">
        <v>155</v>
      </c>
      <c r="K12" s="147"/>
    </row>
    <row r="13" spans="2:11" ht="30" x14ac:dyDescent="0.25">
      <c r="B13" s="308"/>
      <c r="C13" s="299" t="s">
        <v>88</v>
      </c>
      <c r="D13" s="297"/>
      <c r="E13" s="21" t="s">
        <v>3</v>
      </c>
      <c r="F13" s="28" t="s">
        <v>43</v>
      </c>
      <c r="G13" s="23">
        <v>1500</v>
      </c>
      <c r="H13" s="59"/>
      <c r="I13" s="36">
        <f t="shared" si="0"/>
        <v>0</v>
      </c>
      <c r="J13" s="133" t="s">
        <v>141</v>
      </c>
      <c r="K13" s="169"/>
    </row>
    <row r="14" spans="2:11" ht="30" x14ac:dyDescent="0.25">
      <c r="B14" s="308"/>
      <c r="C14" s="312" t="s">
        <v>77</v>
      </c>
      <c r="D14" s="313"/>
      <c r="E14" s="189" t="s">
        <v>3</v>
      </c>
      <c r="F14" s="31" t="s">
        <v>40</v>
      </c>
      <c r="G14" s="190">
        <v>2000</v>
      </c>
      <c r="H14" s="191"/>
      <c r="I14" s="176">
        <f>H14*G14</f>
        <v>0</v>
      </c>
      <c r="J14" s="134" t="s">
        <v>142</v>
      </c>
      <c r="K14" s="188"/>
    </row>
    <row r="15" spans="2:11" ht="33.75" customHeight="1" thickBot="1" x14ac:dyDescent="0.3">
      <c r="B15" s="308"/>
      <c r="C15" s="312" t="s">
        <v>158</v>
      </c>
      <c r="D15" s="313"/>
      <c r="E15" s="189" t="s">
        <v>159</v>
      </c>
      <c r="F15" s="31" t="s">
        <v>161</v>
      </c>
      <c r="G15" s="190">
        <v>750</v>
      </c>
      <c r="H15" s="191"/>
      <c r="I15" s="176">
        <f>H15*G15</f>
        <v>0</v>
      </c>
      <c r="J15" s="134" t="s">
        <v>162</v>
      </c>
      <c r="K15" s="193"/>
    </row>
    <row r="16" spans="2:11" ht="13" thickBot="1" x14ac:dyDescent="0.3">
      <c r="B16" s="322"/>
      <c r="C16" s="323"/>
      <c r="D16" s="323"/>
      <c r="E16" s="323"/>
      <c r="F16" s="323"/>
      <c r="G16" s="323"/>
      <c r="H16" s="324"/>
      <c r="I16" s="60">
        <f>SUM(I5:I15)</f>
        <v>0</v>
      </c>
      <c r="J16" s="187"/>
      <c r="K16" s="149"/>
    </row>
    <row r="17" spans="2:11" ht="43.5" customHeight="1" x14ac:dyDescent="0.25">
      <c r="B17" s="327" t="s">
        <v>25</v>
      </c>
      <c r="C17" s="304" t="s">
        <v>99</v>
      </c>
      <c r="D17" s="329"/>
      <c r="E17" s="25" t="s">
        <v>41</v>
      </c>
      <c r="F17" s="37" t="s">
        <v>65</v>
      </c>
      <c r="G17" s="38">
        <v>500</v>
      </c>
      <c r="H17" s="82"/>
      <c r="I17" s="36">
        <f>H17*G17</f>
        <v>0</v>
      </c>
      <c r="J17" s="145" t="s">
        <v>143</v>
      </c>
      <c r="K17" s="170"/>
    </row>
    <row r="18" spans="2:11" ht="42" customHeight="1" x14ac:dyDescent="0.25">
      <c r="B18" s="328"/>
      <c r="C18" s="299" t="s">
        <v>100</v>
      </c>
      <c r="D18" s="330"/>
      <c r="E18" s="25" t="s">
        <v>41</v>
      </c>
      <c r="F18" s="37" t="s">
        <v>68</v>
      </c>
      <c r="G18" s="38">
        <v>1000</v>
      </c>
      <c r="H18" s="82"/>
      <c r="I18" s="24">
        <f t="shared" ref="I18:I19" si="1">H18*G18</f>
        <v>0</v>
      </c>
      <c r="J18" s="145" t="s">
        <v>144</v>
      </c>
      <c r="K18" s="147"/>
    </row>
    <row r="19" spans="2:11" ht="32.25" customHeight="1" x14ac:dyDescent="0.25">
      <c r="B19" s="328"/>
      <c r="C19" s="297" t="s">
        <v>101</v>
      </c>
      <c r="D19" s="331"/>
      <c r="E19" s="21" t="s">
        <v>38</v>
      </c>
      <c r="F19" s="26">
        <v>1500</v>
      </c>
      <c r="G19" s="23">
        <v>1500</v>
      </c>
      <c r="H19" s="59"/>
      <c r="I19" s="24">
        <f t="shared" si="1"/>
        <v>0</v>
      </c>
      <c r="J19" s="160" t="s">
        <v>130</v>
      </c>
      <c r="K19" s="161"/>
    </row>
    <row r="20" spans="2:11" ht="32.25" customHeight="1" x14ac:dyDescent="0.25">
      <c r="B20" s="328"/>
      <c r="C20" s="313" t="s">
        <v>98</v>
      </c>
      <c r="D20" s="313"/>
      <c r="E20" s="172" t="s">
        <v>146</v>
      </c>
      <c r="F20" s="173" t="s">
        <v>145</v>
      </c>
      <c r="G20" s="174">
        <v>0.55000000000000004</v>
      </c>
      <c r="H20" s="175"/>
      <c r="I20" s="176">
        <f>H20*G20</f>
        <v>0</v>
      </c>
      <c r="J20" s="144" t="s">
        <v>147</v>
      </c>
      <c r="K20" s="171"/>
    </row>
    <row r="21" spans="2:11" ht="32.25" customHeight="1" x14ac:dyDescent="0.25">
      <c r="B21" s="328"/>
      <c r="C21" s="299" t="s">
        <v>77</v>
      </c>
      <c r="D21" s="297"/>
      <c r="E21" s="21" t="s">
        <v>3</v>
      </c>
      <c r="F21" s="22" t="s">
        <v>40</v>
      </c>
      <c r="G21" s="32">
        <v>2000</v>
      </c>
      <c r="H21" s="59"/>
      <c r="I21" s="23">
        <f>H21*G21</f>
        <v>0</v>
      </c>
      <c r="J21" s="181" t="s">
        <v>148</v>
      </c>
      <c r="K21" s="195"/>
    </row>
    <row r="22" spans="2:11" ht="33.75" customHeight="1" thickBot="1" x14ac:dyDescent="0.3">
      <c r="B22" s="328"/>
      <c r="C22" s="332" t="s">
        <v>158</v>
      </c>
      <c r="D22" s="333"/>
      <c r="E22" s="197" t="s">
        <v>159</v>
      </c>
      <c r="F22" s="198" t="s">
        <v>161</v>
      </c>
      <c r="G22" s="199">
        <v>750</v>
      </c>
      <c r="H22" s="200"/>
      <c r="I22" s="23">
        <f>H22*G22</f>
        <v>0</v>
      </c>
      <c r="J22" s="201" t="s">
        <v>162</v>
      </c>
      <c r="K22" s="196"/>
    </row>
    <row r="23" spans="2:11" ht="13" thickBot="1" x14ac:dyDescent="0.3">
      <c r="B23" s="322"/>
      <c r="C23" s="325"/>
      <c r="D23" s="325"/>
      <c r="E23" s="325"/>
      <c r="F23" s="325"/>
      <c r="G23" s="325"/>
      <c r="H23" s="326"/>
      <c r="I23" s="177">
        <f>SUM(I17:I22)</f>
        <v>0</v>
      </c>
      <c r="J23" s="178"/>
      <c r="K23" s="149"/>
    </row>
    <row r="24" spans="2:11" ht="13" thickBot="1" x14ac:dyDescent="0.3">
      <c r="B24" s="318" t="s">
        <v>26</v>
      </c>
      <c r="C24" s="319"/>
      <c r="D24" s="319"/>
      <c r="E24" s="319"/>
      <c r="F24" s="319"/>
      <c r="G24" s="319"/>
      <c r="H24" s="320"/>
      <c r="I24" s="27">
        <f>SUM(I16,I23)</f>
        <v>0</v>
      </c>
      <c r="J24" s="146"/>
      <c r="K24" s="149"/>
    </row>
    <row r="95" spans="9:9" x14ac:dyDescent="0.25">
      <c r="I95" s="4"/>
    </row>
  </sheetData>
  <mergeCells count="24">
    <mergeCell ref="C9:D9"/>
    <mergeCell ref="B2:J2"/>
    <mergeCell ref="C4:D4"/>
    <mergeCell ref="B5:B15"/>
    <mergeCell ref="C5:D5"/>
    <mergeCell ref="C6:D6"/>
    <mergeCell ref="C8:D8"/>
    <mergeCell ref="C10:D10"/>
    <mergeCell ref="C13:D13"/>
    <mergeCell ref="C7:D7"/>
    <mergeCell ref="C11:D11"/>
    <mergeCell ref="C14:D14"/>
    <mergeCell ref="C12:D12"/>
    <mergeCell ref="C15:D15"/>
    <mergeCell ref="B16:H16"/>
    <mergeCell ref="B24:H24"/>
    <mergeCell ref="B23:H23"/>
    <mergeCell ref="B17:B22"/>
    <mergeCell ref="C17:D17"/>
    <mergeCell ref="C18:D18"/>
    <mergeCell ref="C19:D19"/>
    <mergeCell ref="C20:D20"/>
    <mergeCell ref="C21:D21"/>
    <mergeCell ref="C22:D22"/>
  </mergeCells>
  <phoneticPr fontId="2" type="noConversion"/>
  <pageMargins left="0.74803149606299213" right="0.74803149606299213" top="0.55118110236220474" bottom="0.6692913385826772" header="0.39370078740157483" footer="0.51181102362204722"/>
  <pageSetup paperSize="9" scale="6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1"/>
  <sheetViews>
    <sheetView showGridLines="0" zoomScaleNormal="100" workbookViewId="0">
      <selection activeCell="I5" sqref="I5"/>
    </sheetView>
  </sheetViews>
  <sheetFormatPr defaultRowHeight="12.5" x14ac:dyDescent="0.25"/>
  <cols>
    <col min="2" max="2" width="20.453125" customWidth="1"/>
    <col min="3" max="3" width="10.81640625" customWidth="1"/>
    <col min="4" max="4" width="10.54296875" customWidth="1"/>
    <col min="5" max="5" width="8.54296875" customWidth="1"/>
    <col min="6" max="6" width="12.81640625" customWidth="1"/>
    <col min="7" max="7" width="11.1796875" customWidth="1"/>
    <col min="8" max="8" width="9.1796875" style="78" customWidth="1"/>
    <col min="9" max="9" width="10.54296875" customWidth="1"/>
    <col min="10" max="10" width="54.26953125" customWidth="1"/>
    <col min="11" max="11" width="46.7265625" customWidth="1"/>
  </cols>
  <sheetData>
    <row r="1" spans="1:11" ht="13" thickBot="1" x14ac:dyDescent="0.3">
      <c r="A1" s="52"/>
      <c r="B1" s="52"/>
      <c r="C1" s="52"/>
      <c r="D1" s="52"/>
      <c r="E1" s="52"/>
      <c r="F1" s="52"/>
      <c r="G1" s="52"/>
      <c r="H1" s="87"/>
      <c r="I1" s="52"/>
      <c r="J1" s="52"/>
    </row>
    <row r="2" spans="1:11" ht="31.5" customHeight="1" thickBot="1" x14ac:dyDescent="0.3">
      <c r="A2" s="52"/>
      <c r="B2" s="300" t="s">
        <v>165</v>
      </c>
      <c r="C2" s="342"/>
      <c r="D2" s="342"/>
      <c r="E2" s="342"/>
      <c r="F2" s="342"/>
      <c r="G2" s="342"/>
      <c r="H2" s="342"/>
      <c r="I2" s="342"/>
      <c r="J2" s="343"/>
    </row>
    <row r="3" spans="1:11" ht="10.5" customHeight="1" thickBot="1" x14ac:dyDescent="0.3">
      <c r="A3" s="52"/>
      <c r="B3" s="11"/>
      <c r="C3" s="11"/>
      <c r="D3" s="11"/>
      <c r="E3" s="11"/>
      <c r="F3" s="11"/>
      <c r="G3" s="11"/>
      <c r="H3" s="79"/>
      <c r="I3" s="12"/>
      <c r="J3" s="52"/>
    </row>
    <row r="4" spans="1:11" ht="30.5" thickBot="1" x14ac:dyDescent="0.3">
      <c r="A4" s="52"/>
      <c r="B4" s="89" t="s">
        <v>19</v>
      </c>
      <c r="C4" s="344" t="s">
        <v>1</v>
      </c>
      <c r="D4" s="344"/>
      <c r="E4" s="48" t="s">
        <v>2</v>
      </c>
      <c r="F4" s="49" t="s">
        <v>15</v>
      </c>
      <c r="G4" s="50" t="s">
        <v>14</v>
      </c>
      <c r="H4" s="50" t="s">
        <v>13</v>
      </c>
      <c r="I4" s="51" t="s">
        <v>12</v>
      </c>
      <c r="J4" s="132" t="s">
        <v>18</v>
      </c>
      <c r="K4" s="141" t="s">
        <v>102</v>
      </c>
    </row>
    <row r="5" spans="1:11" ht="64.5" customHeight="1" x14ac:dyDescent="0.25">
      <c r="A5" s="52"/>
      <c r="B5" s="212" t="s">
        <v>166</v>
      </c>
      <c r="C5" s="345" t="s">
        <v>103</v>
      </c>
      <c r="D5" s="345"/>
      <c r="E5" s="68" t="s">
        <v>41</v>
      </c>
      <c r="F5" s="69" t="s">
        <v>47</v>
      </c>
      <c r="G5" s="19">
        <v>15</v>
      </c>
      <c r="H5" s="85"/>
      <c r="I5" s="90">
        <f>H5*G5</f>
        <v>0</v>
      </c>
      <c r="J5" s="211" t="s">
        <v>163</v>
      </c>
      <c r="K5" s="179"/>
    </row>
    <row r="6" spans="1:11" ht="62.25" customHeight="1" x14ac:dyDescent="0.25">
      <c r="A6" s="52"/>
      <c r="B6" s="47"/>
      <c r="C6" s="297" t="s">
        <v>62</v>
      </c>
      <c r="D6" s="297"/>
      <c r="E6" s="125" t="s">
        <v>107</v>
      </c>
      <c r="F6" s="64">
        <v>1600</v>
      </c>
      <c r="G6" s="29">
        <v>1600</v>
      </c>
      <c r="H6" s="86"/>
      <c r="I6" s="74">
        <f>G6*H6</f>
        <v>0</v>
      </c>
      <c r="J6" s="133" t="s">
        <v>106</v>
      </c>
      <c r="K6" s="137"/>
    </row>
    <row r="7" spans="1:11" ht="36.75" customHeight="1" x14ac:dyDescent="0.25">
      <c r="A7" s="52"/>
      <c r="B7" s="97"/>
      <c r="C7" s="334" t="s">
        <v>72</v>
      </c>
      <c r="D7" s="341"/>
      <c r="E7" s="61" t="s">
        <v>3</v>
      </c>
      <c r="F7" s="37" t="s">
        <v>60</v>
      </c>
      <c r="G7" s="38">
        <v>250</v>
      </c>
      <c r="H7" s="93">
        <f>'Key information'!B14</f>
        <v>0</v>
      </c>
      <c r="I7" s="75">
        <f>G7*H7</f>
        <v>0</v>
      </c>
      <c r="J7" s="133" t="s">
        <v>105</v>
      </c>
      <c r="K7" s="137"/>
    </row>
    <row r="8" spans="1:11" ht="41.25" customHeight="1" x14ac:dyDescent="0.25">
      <c r="A8" s="95"/>
      <c r="B8" s="97"/>
      <c r="C8" s="334" t="s">
        <v>61</v>
      </c>
      <c r="D8" s="354"/>
      <c r="E8" s="91" t="s">
        <v>3</v>
      </c>
      <c r="F8" s="57" t="s">
        <v>40</v>
      </c>
      <c r="G8" s="92">
        <v>2000</v>
      </c>
      <c r="H8" s="93"/>
      <c r="I8" s="96">
        <f>G8*H8</f>
        <v>0</v>
      </c>
      <c r="J8" s="131" t="s">
        <v>114</v>
      </c>
      <c r="K8" s="137"/>
    </row>
    <row r="9" spans="1:11" ht="38.25" customHeight="1" thickBot="1" x14ac:dyDescent="0.3">
      <c r="A9" s="52"/>
      <c r="B9" s="88"/>
      <c r="C9" s="352" t="s">
        <v>53</v>
      </c>
      <c r="D9" s="353"/>
      <c r="E9" s="119" t="s">
        <v>3</v>
      </c>
      <c r="F9" s="120">
        <v>1100</v>
      </c>
      <c r="G9" s="121">
        <v>1100</v>
      </c>
      <c r="H9" s="122"/>
      <c r="I9" s="123">
        <f>G9*H9</f>
        <v>0</v>
      </c>
      <c r="J9" s="134" t="s">
        <v>108</v>
      </c>
      <c r="K9" s="139"/>
    </row>
    <row r="10" spans="1:11" ht="13" thickBot="1" x14ac:dyDescent="0.3">
      <c r="A10" s="52"/>
      <c r="B10" s="349"/>
      <c r="C10" s="350"/>
      <c r="D10" s="350"/>
      <c r="E10" s="350"/>
      <c r="F10" s="350"/>
      <c r="G10" s="350"/>
      <c r="H10" s="351"/>
      <c r="I10" s="124">
        <f>SUM(I5:I9)</f>
        <v>0</v>
      </c>
      <c r="J10" s="135"/>
      <c r="K10" s="138"/>
    </row>
    <row r="11" spans="1:11" ht="13" thickBot="1" x14ac:dyDescent="0.3">
      <c r="A11" s="52"/>
      <c r="B11" s="346" t="s">
        <v>48</v>
      </c>
      <c r="C11" s="347"/>
      <c r="D11" s="347"/>
      <c r="E11" s="347"/>
      <c r="F11" s="347"/>
      <c r="G11" s="347"/>
      <c r="H11" s="348"/>
      <c r="I11" s="76">
        <f>SUM(I10)</f>
        <v>0</v>
      </c>
      <c r="J11" s="136"/>
      <c r="K11" s="140"/>
    </row>
  </sheetData>
  <mergeCells count="9">
    <mergeCell ref="B2:J2"/>
    <mergeCell ref="C4:D4"/>
    <mergeCell ref="C5:D5"/>
    <mergeCell ref="B11:H11"/>
    <mergeCell ref="B10:H10"/>
    <mergeCell ref="C9:D9"/>
    <mergeCell ref="C8:D8"/>
    <mergeCell ref="C7:D7"/>
    <mergeCell ref="C6:D6"/>
  </mergeCells>
  <phoneticPr fontId="2" type="noConversion"/>
  <pageMargins left="0.74803149606299213" right="0.74803149606299213" top="0.98425196850393704" bottom="0.98425196850393704" header="0.51181102362204722" footer="0.51181102362204722"/>
  <pageSetup paperSize="9" scale="6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8"/>
  <sheetViews>
    <sheetView topLeftCell="A4" workbookViewId="0">
      <selection activeCell="D12" sqref="D12"/>
    </sheetView>
  </sheetViews>
  <sheetFormatPr defaultRowHeight="12.5" x14ac:dyDescent="0.25"/>
  <cols>
    <col min="1" max="1" width="67.453125" customWidth="1"/>
    <col min="2" max="2" width="17.7265625" customWidth="1"/>
    <col min="9" max="9" width="27.81640625" customWidth="1"/>
  </cols>
  <sheetData>
    <row r="1" spans="1:9" ht="13" thickBot="1" x14ac:dyDescent="0.3"/>
    <row r="2" spans="1:9" ht="13.5" thickBot="1" x14ac:dyDescent="0.3">
      <c r="A2" s="126" t="s">
        <v>113</v>
      </c>
      <c r="B2" s="130"/>
      <c r="D2" s="30"/>
      <c r="E2" s="58"/>
      <c r="F2" s="30"/>
      <c r="G2" s="30"/>
      <c r="H2" s="30"/>
      <c r="I2" s="30"/>
    </row>
    <row r="3" spans="1:9" ht="105.75" customHeight="1" x14ac:dyDescent="0.25">
      <c r="A3" s="127" t="s">
        <v>109</v>
      </c>
      <c r="B3" s="180"/>
      <c r="C3" s="63"/>
      <c r="D3" s="62"/>
      <c r="E3" s="62"/>
      <c r="F3" s="62"/>
      <c r="G3" s="62"/>
      <c r="H3" s="62"/>
      <c r="I3" s="62"/>
    </row>
    <row r="4" spans="1:9" x14ac:dyDescent="0.25">
      <c r="A4" s="168" t="s">
        <v>137</v>
      </c>
      <c r="B4" s="112"/>
    </row>
    <row r="5" spans="1:9" ht="87.75" customHeight="1" x14ac:dyDescent="0.25">
      <c r="A5" s="128" t="s">
        <v>152</v>
      </c>
      <c r="B5" s="112"/>
    </row>
    <row r="6" spans="1:9" ht="30.5" x14ac:dyDescent="0.25">
      <c r="A6" s="128" t="s">
        <v>116</v>
      </c>
      <c r="B6" s="112"/>
    </row>
    <row r="7" spans="1:9" ht="60" x14ac:dyDescent="0.25">
      <c r="A7" s="94" t="s">
        <v>110</v>
      </c>
      <c r="B7" s="112"/>
    </row>
    <row r="8" spans="1:9" ht="20" x14ac:dyDescent="0.25">
      <c r="A8" s="94" t="s">
        <v>81</v>
      </c>
      <c r="B8" s="112"/>
    </row>
    <row r="9" spans="1:9" ht="30" x14ac:dyDescent="0.25">
      <c r="A9" s="94" t="s">
        <v>79</v>
      </c>
      <c r="B9" s="112"/>
    </row>
    <row r="10" spans="1:9" x14ac:dyDescent="0.25">
      <c r="A10" s="128" t="s">
        <v>111</v>
      </c>
      <c r="B10" s="112"/>
    </row>
    <row r="11" spans="1:9" ht="61" thickBot="1" x14ac:dyDescent="0.3">
      <c r="A11" s="129" t="s">
        <v>112</v>
      </c>
      <c r="B11" s="112"/>
    </row>
    <row r="12" spans="1:9" ht="40.5" customHeight="1" x14ac:dyDescent="0.25">
      <c r="A12" s="194" t="s">
        <v>132</v>
      </c>
    </row>
    <row r="13" spans="1:9" ht="48.75" customHeight="1" thickBot="1" x14ac:dyDescent="0.3">
      <c r="A13" s="129" t="s">
        <v>160</v>
      </c>
    </row>
    <row r="14" spans="1:9" x14ac:dyDescent="0.25">
      <c r="A14" s="70" t="s">
        <v>66</v>
      </c>
    </row>
    <row r="15" spans="1:9" x14ac:dyDescent="0.25">
      <c r="A15" s="70"/>
    </row>
    <row r="16" spans="1:9" x14ac:dyDescent="0.25">
      <c r="A16" s="70"/>
    </row>
    <row r="17" spans="1:1" x14ac:dyDescent="0.25">
      <c r="A17" s="70"/>
    </row>
    <row r="18" spans="1:1" x14ac:dyDescent="0.25">
      <c r="A18" s="70"/>
    </row>
  </sheetData>
  <phoneticPr fontId="2" type="noConversion"/>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Summary</vt:lpstr>
      <vt:lpstr>Key information</vt:lpstr>
      <vt:lpstr>Infrastructure</vt:lpstr>
      <vt:lpstr>Exploration</vt:lpstr>
      <vt:lpstr>Closure</vt:lpstr>
      <vt:lpstr>Assumptions &amp; Considerations</vt:lpstr>
      <vt:lpstr>Summary!Print_Area</vt:lpstr>
      <vt:lpstr>Infrastructure!Print_Titles</vt:lpstr>
    </vt:vector>
  </TitlesOfParts>
  <Company>Northern Territory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NorthernTerritoryGovernment@ntgov.onmicrosoft.com</dc:creator>
  <cp:lastModifiedBy>Nicola Kalmar</cp:lastModifiedBy>
  <cp:lastPrinted>2011-09-30T05:02:26Z</cp:lastPrinted>
  <dcterms:created xsi:type="dcterms:W3CDTF">2006-02-07T06:30:47Z</dcterms:created>
  <dcterms:modified xsi:type="dcterms:W3CDTF">2024-09-04T04:32:31Z</dcterms:modified>
</cp:coreProperties>
</file>